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4" yWindow="840" windowWidth="18276" windowHeight="6624"/>
  </bookViews>
  <sheets>
    <sheet name="3.2.4" sheetId="1" r:id="rId1"/>
  </sheets>
  <calcPr calcId="145621"/>
</workbook>
</file>

<file path=xl/calcChain.xml><?xml version="1.0" encoding="utf-8"?>
<calcChain xmlns="http://schemas.openxmlformats.org/spreadsheetml/2006/main">
  <c r="AD22" i="1" l="1"/>
  <c r="AA22" i="1"/>
  <c r="X22" i="1"/>
  <c r="U22" i="1"/>
  <c r="R22" i="1"/>
  <c r="O22" i="1"/>
  <c r="P22" i="1" s="1"/>
  <c r="L22" i="1"/>
  <c r="I22" i="1"/>
  <c r="F22" i="1"/>
  <c r="C22" i="1"/>
  <c r="D22" i="1" s="1"/>
  <c r="AD21" i="1"/>
  <c r="AA21" i="1"/>
  <c r="X21" i="1"/>
  <c r="W21" i="1"/>
  <c r="U21" i="1"/>
  <c r="R21" i="1"/>
  <c r="O21" i="1"/>
  <c r="L21" i="1"/>
  <c r="I21" i="1"/>
  <c r="F21" i="1"/>
  <c r="C21" i="1"/>
  <c r="AC10" i="1"/>
  <c r="AC22" i="1" s="1"/>
  <c r="Z10" i="1"/>
  <c r="Z22" i="1" s="1"/>
  <c r="W10" i="1"/>
  <c r="W22" i="1" s="1"/>
  <c r="Y22" i="1" s="1"/>
  <c r="T10" i="1"/>
  <c r="T22" i="1" s="1"/>
  <c r="Q10" i="1"/>
  <c r="Q22" i="1" s="1"/>
  <c r="N10" i="1"/>
  <c r="N22" i="1" s="1"/>
  <c r="K10" i="1"/>
  <c r="K22" i="1" s="1"/>
  <c r="H10" i="1"/>
  <c r="H22" i="1" s="1"/>
  <c r="E10" i="1"/>
  <c r="E22" i="1" s="1"/>
  <c r="B10" i="1"/>
  <c r="B22" i="1" s="1"/>
  <c r="AC9" i="1"/>
  <c r="AC21" i="1" s="1"/>
  <c r="AE21" i="1" s="1"/>
  <c r="Z9" i="1"/>
  <c r="Z21" i="1" s="1"/>
  <c r="W9" i="1"/>
  <c r="T9" i="1"/>
  <c r="T21" i="1" s="1"/>
  <c r="Q9" i="1"/>
  <c r="Q21" i="1" s="1"/>
  <c r="S21" i="1" s="1"/>
  <c r="N9" i="1"/>
  <c r="N21" i="1" s="1"/>
  <c r="K9" i="1"/>
  <c r="K21" i="1" s="1"/>
  <c r="H9" i="1"/>
  <c r="H21" i="1" s="1"/>
  <c r="E9" i="1"/>
  <c r="E21" i="1" s="1"/>
  <c r="G21" i="1" s="1"/>
  <c r="B9" i="1"/>
  <c r="B21" i="1" s="1"/>
  <c r="M22" i="1" l="1"/>
  <c r="P21" i="1"/>
  <c r="Y21" i="1"/>
  <c r="G22" i="1"/>
  <c r="M21" i="1"/>
  <c r="AE22" i="1"/>
  <c r="S22" i="1"/>
  <c r="J21" i="1"/>
  <c r="AB21" i="1"/>
  <c r="AB22" i="1"/>
  <c r="V21" i="1"/>
  <c r="J22" i="1"/>
  <c r="D21" i="1"/>
  <c r="V22" i="1"/>
</calcChain>
</file>

<file path=xl/sharedStrings.xml><?xml version="1.0" encoding="utf-8"?>
<sst xmlns="http://schemas.openxmlformats.org/spreadsheetml/2006/main" count="53" uniqueCount="16">
  <si>
    <t>Pop.</t>
  </si>
  <si>
    <t xml:space="preserve">Taux de mortalité, toutes causes, par groupe d'âge et sexe, Canada, 2009 </t>
  </si>
  <si>
    <t>Âge</t>
  </si>
  <si>
    <t>Moins d'un an</t>
  </si>
  <si>
    <t>Décès</t>
  </si>
  <si>
    <t>Taux</t>
  </si>
  <si>
    <t>Mâle</t>
  </si>
  <si>
    <t>Femelle</t>
  </si>
  <si>
    <t>1 à 4 ans</t>
  </si>
  <si>
    <t>5 à 9 ans</t>
  </si>
  <si>
    <t>10 à 14 ans</t>
  </si>
  <si>
    <t>15 à 19 ans</t>
  </si>
  <si>
    <t>0 à 19 ans</t>
  </si>
  <si>
    <t>Statistique Canada, Tableaux CANSIM no. 102-0551 et 051-0001</t>
  </si>
  <si>
    <t>http://www5.statcan.gc.ca/cansim/a26?id=1020551&amp;pattern=&amp;p2=37&amp;p1=1&amp;tabMode=dataTable&amp;stByVal=1&amp;paSer=&amp;csid=&amp;retrLang=fra&amp;lang=fra</t>
  </si>
  <si>
    <t>http://www5.statcan.gc.ca/cansim/a05?id=0510001&amp;retrLang=fra&amp;lang=fra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</si>
</sst>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164" fontId="0" fillId="0" borderId="1" xfId="0" applyNumberFormat="1" applyBorder="1"/>
    <xf numFmtId="0" fontId="0" fillId="0" borderId="1" xfId="0" applyFont="1" applyFill="1" applyBorder="1"/>
    <xf numFmtId="0" fontId="0" fillId="0" borderId="0" xfId="0" applyFont="1" applyFill="1" applyBorder="1"/>
    <xf numFmtId="0" fontId="1" fillId="0" borderId="1" xfId="0" applyFont="1" applyBorder="1" applyAlignment="1">
      <alignment horizontal="center"/>
    </xf>
    <xf numFmtId="0" fontId="3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5.statcan.gc.ca/cansim/a05?id=0510001&amp;retrLang=fra&amp;lang=fra" TargetMode="External"/><Relationship Id="rId1" Type="http://schemas.openxmlformats.org/officeDocument/2006/relationships/hyperlink" Target="http://www5.statcan.gc.ca/cansim/a26?id=1020551&amp;pattern=&amp;p2=37&amp;p1=1&amp;tabMode=dataTable&amp;stByVal=1&amp;paSer=&amp;csid=&amp;retrLang=fra&amp;lang=f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tabSelected="1" workbookViewId="0">
      <selection activeCell="B32" sqref="B32"/>
    </sheetView>
  </sheetViews>
  <sheetFormatPr defaultRowHeight="14.4" x14ac:dyDescent="0.3"/>
  <cols>
    <col min="1" max="1" width="19.88671875" customWidth="1"/>
    <col min="2" max="2" width="11.5546875" customWidth="1"/>
    <col min="3" max="3" width="12.5546875" customWidth="1"/>
    <col min="4" max="4" width="9.88671875" customWidth="1"/>
    <col min="5" max="5" width="9.21875" customWidth="1"/>
    <col min="6" max="31" width="11.5546875" customWidth="1"/>
  </cols>
  <sheetData>
    <row r="1" spans="1:31" x14ac:dyDescent="0.3">
      <c r="A1" t="s">
        <v>1</v>
      </c>
    </row>
    <row r="3" spans="1:31" x14ac:dyDescent="0.3">
      <c r="A3" s="1"/>
      <c r="B3" s="7">
        <v>2000</v>
      </c>
      <c r="C3" s="7"/>
      <c r="D3" s="7"/>
      <c r="E3" s="7">
        <v>2001</v>
      </c>
      <c r="F3" s="7"/>
      <c r="G3" s="7"/>
      <c r="H3" s="7">
        <v>2002</v>
      </c>
      <c r="I3" s="7"/>
      <c r="J3" s="7"/>
      <c r="K3" s="7">
        <v>2003</v>
      </c>
      <c r="L3" s="7"/>
      <c r="M3" s="7"/>
      <c r="N3" s="7">
        <v>2004</v>
      </c>
      <c r="O3" s="7"/>
      <c r="P3" s="7"/>
      <c r="Q3" s="7">
        <v>2005</v>
      </c>
      <c r="R3" s="7"/>
      <c r="S3" s="7"/>
      <c r="T3" s="7">
        <v>2006</v>
      </c>
      <c r="U3" s="7"/>
      <c r="V3" s="7"/>
      <c r="W3" s="7">
        <v>2007</v>
      </c>
      <c r="X3" s="7"/>
      <c r="Y3" s="7"/>
      <c r="Z3" s="7">
        <v>2008</v>
      </c>
      <c r="AA3" s="7"/>
      <c r="AB3" s="7"/>
      <c r="AC3" s="7">
        <v>2009</v>
      </c>
      <c r="AD3" s="7"/>
      <c r="AE3" s="7"/>
    </row>
    <row r="4" spans="1:31" x14ac:dyDescent="0.3">
      <c r="A4" s="2" t="s">
        <v>2</v>
      </c>
      <c r="B4" s="2" t="s">
        <v>0</v>
      </c>
      <c r="C4" s="2" t="s">
        <v>4</v>
      </c>
      <c r="D4" s="2" t="s">
        <v>5</v>
      </c>
      <c r="E4" s="2" t="s">
        <v>0</v>
      </c>
      <c r="F4" s="2" t="s">
        <v>4</v>
      </c>
      <c r="G4" s="2" t="s">
        <v>5</v>
      </c>
      <c r="H4" s="2" t="s">
        <v>0</v>
      </c>
      <c r="I4" s="2" t="s">
        <v>4</v>
      </c>
      <c r="J4" s="2" t="s">
        <v>5</v>
      </c>
      <c r="K4" s="2" t="s">
        <v>0</v>
      </c>
      <c r="L4" s="2" t="s">
        <v>4</v>
      </c>
      <c r="M4" s="2" t="s">
        <v>5</v>
      </c>
      <c r="N4" s="2" t="s">
        <v>0</v>
      </c>
      <c r="O4" s="2" t="s">
        <v>4</v>
      </c>
      <c r="P4" s="2" t="s">
        <v>5</v>
      </c>
      <c r="Q4" s="2" t="s">
        <v>0</v>
      </c>
      <c r="R4" s="2" t="s">
        <v>4</v>
      </c>
      <c r="S4" s="2" t="s">
        <v>5</v>
      </c>
      <c r="T4" s="2" t="s">
        <v>0</v>
      </c>
      <c r="U4" s="2" t="s">
        <v>4</v>
      </c>
      <c r="V4" s="2" t="s">
        <v>5</v>
      </c>
      <c r="W4" s="2" t="s">
        <v>0</v>
      </c>
      <c r="X4" s="2" t="s">
        <v>4</v>
      </c>
      <c r="Y4" s="2" t="s">
        <v>5</v>
      </c>
      <c r="Z4" s="2" t="s">
        <v>0</v>
      </c>
      <c r="AA4" s="2" t="s">
        <v>4</v>
      </c>
      <c r="AB4" s="2" t="s">
        <v>5</v>
      </c>
      <c r="AC4" s="2" t="s">
        <v>0</v>
      </c>
      <c r="AD4" s="2" t="s">
        <v>4</v>
      </c>
      <c r="AE4" s="2" t="s">
        <v>5</v>
      </c>
    </row>
    <row r="5" spans="1:31" x14ac:dyDescent="0.3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x14ac:dyDescent="0.3">
      <c r="A6" s="3" t="s">
        <v>6</v>
      </c>
      <c r="B6" s="1">
        <v>173608</v>
      </c>
      <c r="C6" s="1">
        <v>986</v>
      </c>
      <c r="D6" s="1">
        <v>585.6</v>
      </c>
      <c r="E6" s="1">
        <v>170133</v>
      </c>
      <c r="F6" s="1">
        <v>997</v>
      </c>
      <c r="G6" s="1">
        <v>582.5</v>
      </c>
      <c r="H6" s="1">
        <v>168087</v>
      </c>
      <c r="I6" s="1">
        <v>980</v>
      </c>
      <c r="J6" s="4">
        <v>580.4</v>
      </c>
      <c r="K6" s="1">
        <v>169370</v>
      </c>
      <c r="L6" s="1">
        <v>983</v>
      </c>
      <c r="M6" s="4">
        <v>572.5</v>
      </c>
      <c r="N6" s="1">
        <v>173710</v>
      </c>
      <c r="O6" s="1">
        <v>953</v>
      </c>
      <c r="P6" s="4">
        <v>550.4</v>
      </c>
      <c r="Q6" s="1">
        <v>174355</v>
      </c>
      <c r="R6" s="1">
        <v>1030</v>
      </c>
      <c r="S6" s="4">
        <v>587.29999999999995</v>
      </c>
      <c r="T6" s="1">
        <v>180306</v>
      </c>
      <c r="U6" s="1">
        <v>983</v>
      </c>
      <c r="V6" s="4">
        <v>539.4</v>
      </c>
      <c r="W6" s="1">
        <v>184765</v>
      </c>
      <c r="X6" s="1">
        <v>1043</v>
      </c>
      <c r="Y6" s="4">
        <v>553.79999999999995</v>
      </c>
      <c r="Z6" s="1">
        <v>190760</v>
      </c>
      <c r="AA6" s="1">
        <v>1057</v>
      </c>
      <c r="AB6" s="4">
        <v>545.5</v>
      </c>
      <c r="AC6" s="1">
        <v>194329</v>
      </c>
      <c r="AD6" s="1">
        <v>993</v>
      </c>
      <c r="AE6" s="4">
        <v>508.1</v>
      </c>
    </row>
    <row r="7" spans="1:31" x14ac:dyDescent="0.3">
      <c r="A7" s="3" t="s">
        <v>7</v>
      </c>
      <c r="B7" s="1">
        <v>165198</v>
      </c>
      <c r="C7" s="1">
        <v>751</v>
      </c>
      <c r="D7" s="1">
        <v>470.9</v>
      </c>
      <c r="E7" s="1">
        <v>161728</v>
      </c>
      <c r="F7" s="1">
        <v>742</v>
      </c>
      <c r="G7" s="1">
        <v>456.4</v>
      </c>
      <c r="H7" s="1">
        <v>159912</v>
      </c>
      <c r="I7" s="1">
        <v>782</v>
      </c>
      <c r="J7" s="4">
        <v>488.9</v>
      </c>
      <c r="K7" s="1">
        <v>160856</v>
      </c>
      <c r="L7" s="1">
        <v>782</v>
      </c>
      <c r="M7" s="4">
        <v>478.3</v>
      </c>
      <c r="N7" s="1">
        <v>164320</v>
      </c>
      <c r="O7" s="1">
        <v>822</v>
      </c>
      <c r="P7" s="4">
        <v>501.5</v>
      </c>
      <c r="Q7" s="1">
        <v>164859</v>
      </c>
      <c r="R7" s="1">
        <v>833</v>
      </c>
      <c r="S7" s="4">
        <v>499.4</v>
      </c>
      <c r="T7" s="1">
        <v>169785</v>
      </c>
      <c r="U7" s="1">
        <v>788</v>
      </c>
      <c r="V7" s="4">
        <v>457.1</v>
      </c>
      <c r="W7" s="1">
        <v>175455</v>
      </c>
      <c r="X7" s="1">
        <v>838</v>
      </c>
      <c r="Y7" s="4">
        <v>466.88</v>
      </c>
      <c r="Z7" s="1">
        <v>182261</v>
      </c>
      <c r="AA7" s="1">
        <v>854</v>
      </c>
      <c r="AB7" s="4">
        <v>463.8</v>
      </c>
      <c r="AC7" s="1">
        <v>185630</v>
      </c>
      <c r="AD7" s="1">
        <v>879</v>
      </c>
      <c r="AE7" s="4">
        <v>474.1</v>
      </c>
    </row>
    <row r="8" spans="1:31" x14ac:dyDescent="0.3">
      <c r="A8" s="1" t="s">
        <v>8</v>
      </c>
      <c r="B8" s="1"/>
      <c r="C8" s="1"/>
      <c r="D8" s="1"/>
      <c r="E8" s="1"/>
      <c r="F8" s="1"/>
      <c r="G8" s="1"/>
      <c r="H8" s="1"/>
      <c r="I8" s="1"/>
      <c r="J8" s="4"/>
      <c r="K8" s="1"/>
      <c r="L8" s="1"/>
      <c r="M8" s="4"/>
      <c r="N8" s="1"/>
      <c r="O8" s="1"/>
      <c r="P8" s="4"/>
      <c r="Q8" s="1"/>
      <c r="R8" s="1"/>
      <c r="S8" s="4"/>
      <c r="T8" s="1"/>
      <c r="U8" s="1"/>
      <c r="V8" s="4"/>
      <c r="W8" s="1"/>
      <c r="X8" s="1"/>
      <c r="Y8" s="4"/>
      <c r="Z8" s="1"/>
      <c r="AA8" s="1"/>
      <c r="AB8" s="4"/>
      <c r="AC8" s="1"/>
      <c r="AD8" s="1"/>
      <c r="AE8" s="4"/>
    </row>
    <row r="9" spans="1:31" x14ac:dyDescent="0.3">
      <c r="A9" s="3" t="s">
        <v>6</v>
      </c>
      <c r="B9" s="1">
        <f>175749+180131+188568+198209</f>
        <v>742657</v>
      </c>
      <c r="C9" s="1">
        <v>170</v>
      </c>
      <c r="D9" s="1">
        <v>22.9</v>
      </c>
      <c r="E9" s="1">
        <f>176782+178782+182975+191035</f>
        <v>729574</v>
      </c>
      <c r="F9" s="1">
        <v>191</v>
      </c>
      <c r="G9" s="1">
        <v>26.7</v>
      </c>
      <c r="H9" s="1">
        <f>172256+178660+180235+184381</f>
        <v>715532</v>
      </c>
      <c r="I9" s="1">
        <v>168</v>
      </c>
      <c r="J9" s="4">
        <v>23.4</v>
      </c>
      <c r="K9" s="1">
        <f>170411+174088+180141+181354</f>
        <v>705994</v>
      </c>
      <c r="L9" s="1">
        <v>174</v>
      </c>
      <c r="M9" s="4">
        <v>24.8</v>
      </c>
      <c r="N9" s="1">
        <f>171963+172770+175777+181693</f>
        <v>702203</v>
      </c>
      <c r="O9" s="1">
        <v>154</v>
      </c>
      <c r="P9" s="4">
        <v>22</v>
      </c>
      <c r="Q9" s="1">
        <f>176766+174615+175080+177672</f>
        <v>704133</v>
      </c>
      <c r="R9" s="1">
        <v>170</v>
      </c>
      <c r="S9" s="4">
        <v>24.4</v>
      </c>
      <c r="T9" s="1">
        <f>177944+179303+177173+177691</f>
        <v>712111</v>
      </c>
      <c r="U9" s="1">
        <v>163</v>
      </c>
      <c r="V9" s="4">
        <v>23.4</v>
      </c>
      <c r="W9" s="1">
        <f>182159+179763+180991+178809</f>
        <v>721722</v>
      </c>
      <c r="X9" s="1">
        <v>155</v>
      </c>
      <c r="Y9" s="4">
        <v>21.6</v>
      </c>
      <c r="Z9" s="1">
        <f>186741+184183+181656+182930</f>
        <v>735510</v>
      </c>
      <c r="AA9" s="1">
        <v>153</v>
      </c>
      <c r="AB9" s="4">
        <v>20.9</v>
      </c>
      <c r="AC9" s="1">
        <f>192745+188788+186052+183504</f>
        <v>751089</v>
      </c>
      <c r="AD9" s="1">
        <v>148</v>
      </c>
      <c r="AE9" s="4">
        <v>19.7</v>
      </c>
    </row>
    <row r="10" spans="1:31" x14ac:dyDescent="0.3">
      <c r="A10" s="3" t="s">
        <v>7</v>
      </c>
      <c r="B10" s="1">
        <f>167815+173079+178195+190328</f>
        <v>709417</v>
      </c>
      <c r="C10" s="1">
        <v>130</v>
      </c>
      <c r="D10" s="1">
        <v>18.3</v>
      </c>
      <c r="E10" s="1">
        <f>168969+170758+175510+181426</f>
        <v>696663</v>
      </c>
      <c r="F10" s="1">
        <v>149</v>
      </c>
      <c r="G10" s="1">
        <v>21.8</v>
      </c>
      <c r="H10" s="1">
        <f>163866+170604+172060+176808</f>
        <v>683338</v>
      </c>
      <c r="I10" s="1">
        <v>151</v>
      </c>
      <c r="J10" s="4">
        <v>22</v>
      </c>
      <c r="K10" s="1">
        <f>162240+165294+171706+172969</f>
        <v>672209</v>
      </c>
      <c r="L10" s="1">
        <v>138</v>
      </c>
      <c r="M10" s="4">
        <v>20.6</v>
      </c>
      <c r="N10" s="1">
        <f>163604+164119+166389+172931</f>
        <v>667043</v>
      </c>
      <c r="O10" s="1">
        <v>132</v>
      </c>
      <c r="P10" s="4">
        <v>19.8</v>
      </c>
      <c r="Q10" s="1">
        <f>167280+165694+165779+167650</f>
        <v>666403</v>
      </c>
      <c r="R10" s="1">
        <v>112</v>
      </c>
      <c r="S10" s="4">
        <v>16.899999999999999</v>
      </c>
      <c r="T10" s="1">
        <f>167505+169232+167378+167760</f>
        <v>671875</v>
      </c>
      <c r="U10" s="1">
        <v>121</v>
      </c>
      <c r="V10" s="4">
        <v>18.2</v>
      </c>
      <c r="W10" s="1">
        <f>172033+169338+170785+168855</f>
        <v>681011</v>
      </c>
      <c r="X10" s="1">
        <v>116</v>
      </c>
      <c r="Y10" s="4">
        <v>17.2</v>
      </c>
      <c r="Z10" s="1">
        <f>177632+174058+171191+172525</f>
        <v>695406</v>
      </c>
      <c r="AA10" s="1">
        <v>112</v>
      </c>
      <c r="AB10" s="4">
        <v>16.2</v>
      </c>
      <c r="AC10" s="1">
        <f>184279+179636+175835+172900</f>
        <v>712650</v>
      </c>
      <c r="AD10" s="1">
        <v>102</v>
      </c>
      <c r="AE10" s="4">
        <v>14.3</v>
      </c>
    </row>
    <row r="11" spans="1:31" x14ac:dyDescent="0.3">
      <c r="A11" s="1" t="s">
        <v>9</v>
      </c>
      <c r="B11" s="1"/>
      <c r="C11" s="1"/>
      <c r="D11" s="1"/>
      <c r="E11" s="1"/>
      <c r="F11" s="1"/>
      <c r="G11" s="1"/>
      <c r="H11" s="1"/>
      <c r="I11" s="1"/>
      <c r="J11" s="4"/>
      <c r="K11" s="1"/>
      <c r="L11" s="1"/>
      <c r="M11" s="4"/>
      <c r="N11" s="1"/>
      <c r="O11" s="1"/>
      <c r="P11" s="4"/>
      <c r="Q11" s="1"/>
      <c r="R11" s="1"/>
      <c r="S11" s="4"/>
      <c r="T11" s="1"/>
      <c r="U11" s="1"/>
      <c r="V11" s="4"/>
      <c r="W11" s="1"/>
      <c r="X11" s="1"/>
      <c r="Y11" s="4"/>
      <c r="Z11" s="1"/>
      <c r="AA11" s="1"/>
      <c r="AB11" s="4"/>
      <c r="AC11" s="1"/>
      <c r="AD11" s="1"/>
      <c r="AE11" s="4"/>
    </row>
    <row r="12" spans="1:31" x14ac:dyDescent="0.3">
      <c r="A12" s="3" t="s">
        <v>6</v>
      </c>
      <c r="B12" s="1">
        <v>1043643</v>
      </c>
      <c r="C12" s="1">
        <v>150</v>
      </c>
      <c r="D12" s="1">
        <v>14.3</v>
      </c>
      <c r="E12" s="1">
        <v>1032210</v>
      </c>
      <c r="F12" s="1">
        <v>132</v>
      </c>
      <c r="G12" s="1">
        <v>12.7</v>
      </c>
      <c r="H12" s="1">
        <v>1018239</v>
      </c>
      <c r="I12" s="1">
        <v>137</v>
      </c>
      <c r="J12" s="4">
        <v>13.4</v>
      </c>
      <c r="K12" s="1">
        <v>996782</v>
      </c>
      <c r="L12" s="1">
        <v>128</v>
      </c>
      <c r="M12" s="4">
        <v>12.8</v>
      </c>
      <c r="N12" s="1">
        <v>974929</v>
      </c>
      <c r="O12" s="1">
        <v>126</v>
      </c>
      <c r="P12" s="4">
        <v>12.8</v>
      </c>
      <c r="Q12" s="1">
        <v>954664</v>
      </c>
      <c r="R12" s="1">
        <v>120</v>
      </c>
      <c r="S12" s="4">
        <v>12.4</v>
      </c>
      <c r="T12" s="1">
        <v>936038</v>
      </c>
      <c r="U12" s="1">
        <v>111</v>
      </c>
      <c r="V12" s="4">
        <v>11.7</v>
      </c>
      <c r="W12" s="1">
        <v>924824</v>
      </c>
      <c r="X12" s="1">
        <v>102</v>
      </c>
      <c r="Y12" s="4">
        <v>11</v>
      </c>
      <c r="Z12" s="1">
        <v>921808</v>
      </c>
      <c r="AA12" s="1">
        <v>117</v>
      </c>
      <c r="AB12" s="4">
        <v>12.7</v>
      </c>
      <c r="AC12" s="1">
        <v>925395</v>
      </c>
      <c r="AD12" s="1">
        <v>111</v>
      </c>
      <c r="AE12" s="4">
        <v>12</v>
      </c>
    </row>
    <row r="13" spans="1:31" x14ac:dyDescent="0.3">
      <c r="A13" s="3" t="s">
        <v>7</v>
      </c>
      <c r="B13" s="1">
        <v>993221</v>
      </c>
      <c r="C13" s="1">
        <v>104</v>
      </c>
      <c r="D13" s="1">
        <v>10.4</v>
      </c>
      <c r="E13" s="1">
        <v>984466</v>
      </c>
      <c r="F13" s="1">
        <v>113</v>
      </c>
      <c r="G13" s="1">
        <v>11.4</v>
      </c>
      <c r="H13" s="1">
        <v>969866</v>
      </c>
      <c r="I13" s="1">
        <v>94</v>
      </c>
      <c r="J13" s="4">
        <v>9.6999999999999993</v>
      </c>
      <c r="K13" s="1">
        <v>950654</v>
      </c>
      <c r="L13" s="1">
        <v>76</v>
      </c>
      <c r="M13" s="4">
        <v>8</v>
      </c>
      <c r="N13" s="1">
        <v>930089</v>
      </c>
      <c r="O13" s="1">
        <v>69</v>
      </c>
      <c r="P13" s="4">
        <v>7.4</v>
      </c>
      <c r="Q13" s="1">
        <v>909865</v>
      </c>
      <c r="R13" s="1">
        <v>78</v>
      </c>
      <c r="S13" s="4">
        <v>8.5</v>
      </c>
      <c r="T13" s="1">
        <v>887423</v>
      </c>
      <c r="U13" s="1">
        <v>87</v>
      </c>
      <c r="V13" s="4">
        <v>9.6999999999999993</v>
      </c>
      <c r="W13" s="1">
        <v>876073</v>
      </c>
      <c r="X13" s="1">
        <v>108</v>
      </c>
      <c r="Y13" s="4">
        <v>12.3</v>
      </c>
      <c r="Z13" s="1">
        <v>871581</v>
      </c>
      <c r="AA13" s="1">
        <v>84</v>
      </c>
      <c r="AB13" s="4">
        <v>9.6</v>
      </c>
      <c r="AC13" s="1">
        <v>873256</v>
      </c>
      <c r="AD13" s="1">
        <v>72</v>
      </c>
      <c r="AE13" s="4">
        <v>8.1999999999999993</v>
      </c>
    </row>
    <row r="14" spans="1:31" x14ac:dyDescent="0.3">
      <c r="A14" s="1" t="s">
        <v>10</v>
      </c>
      <c r="B14" s="1"/>
      <c r="C14" s="1"/>
      <c r="D14" s="1"/>
      <c r="E14" s="1"/>
      <c r="F14" s="1"/>
      <c r="G14" s="1"/>
      <c r="H14" s="1"/>
      <c r="I14" s="1"/>
      <c r="J14" s="4"/>
      <c r="K14" s="1"/>
      <c r="L14" s="1"/>
      <c r="M14" s="4"/>
      <c r="N14" s="1"/>
      <c r="O14" s="1"/>
      <c r="P14" s="4"/>
      <c r="Q14" s="1"/>
      <c r="R14" s="1"/>
      <c r="S14" s="4"/>
      <c r="T14" s="1"/>
      <c r="U14" s="1"/>
      <c r="V14" s="4"/>
      <c r="W14" s="1"/>
      <c r="X14" s="1"/>
      <c r="Y14" s="4"/>
      <c r="Z14" s="1"/>
      <c r="AA14" s="1"/>
      <c r="AB14" s="4"/>
      <c r="AC14" s="1"/>
      <c r="AD14" s="1"/>
      <c r="AE14" s="4"/>
    </row>
    <row r="15" spans="1:31" x14ac:dyDescent="0.3">
      <c r="A15" s="3" t="s">
        <v>6</v>
      </c>
      <c r="B15" s="1">
        <v>1053038</v>
      </c>
      <c r="C15" s="1">
        <v>190</v>
      </c>
      <c r="D15" s="1">
        <v>18.100000000000001</v>
      </c>
      <c r="E15" s="1">
        <v>1065120</v>
      </c>
      <c r="F15" s="1">
        <v>163</v>
      </c>
      <c r="G15" s="1">
        <v>15.3</v>
      </c>
      <c r="H15" s="1">
        <v>1083357</v>
      </c>
      <c r="I15" s="1">
        <v>194</v>
      </c>
      <c r="J15" s="4">
        <v>18</v>
      </c>
      <c r="K15" s="1">
        <v>1096188</v>
      </c>
      <c r="L15" s="1">
        <v>181</v>
      </c>
      <c r="M15" s="4">
        <v>16.7</v>
      </c>
      <c r="N15" s="1">
        <v>1096878</v>
      </c>
      <c r="O15" s="1">
        <v>157</v>
      </c>
      <c r="P15" s="4">
        <v>14.4</v>
      </c>
      <c r="Q15" s="1">
        <v>1086751</v>
      </c>
      <c r="R15" s="1">
        <v>186</v>
      </c>
      <c r="S15" s="4">
        <v>17.2</v>
      </c>
      <c r="T15" s="1">
        <v>1069998</v>
      </c>
      <c r="U15" s="1">
        <v>160</v>
      </c>
      <c r="V15" s="4">
        <v>14.9</v>
      </c>
      <c r="W15" s="1">
        <v>1052268</v>
      </c>
      <c r="X15" s="1">
        <v>161</v>
      </c>
      <c r="Y15" s="4">
        <v>15.3</v>
      </c>
      <c r="Z15" s="1">
        <v>1031121</v>
      </c>
      <c r="AA15" s="1">
        <v>160</v>
      </c>
      <c r="AB15" s="4">
        <v>15.5</v>
      </c>
      <c r="AC15" s="1">
        <v>1011205</v>
      </c>
      <c r="AD15" s="1">
        <v>131</v>
      </c>
      <c r="AE15" s="4">
        <v>13</v>
      </c>
    </row>
    <row r="16" spans="1:31" x14ac:dyDescent="0.3">
      <c r="A16" s="3" t="s">
        <v>7</v>
      </c>
      <c r="B16" s="1">
        <v>1002726</v>
      </c>
      <c r="C16" s="1">
        <v>139</v>
      </c>
      <c r="D16" s="1">
        <v>13.9</v>
      </c>
      <c r="E16" s="1">
        <v>1014427</v>
      </c>
      <c r="F16" s="1">
        <v>123</v>
      </c>
      <c r="G16" s="1">
        <v>12.1</v>
      </c>
      <c r="H16" s="1">
        <v>1031652</v>
      </c>
      <c r="I16" s="1">
        <v>138</v>
      </c>
      <c r="J16" s="4">
        <v>13.4</v>
      </c>
      <c r="K16" s="1">
        <v>1043673</v>
      </c>
      <c r="L16" s="1">
        <v>114</v>
      </c>
      <c r="M16" s="4">
        <v>11</v>
      </c>
      <c r="N16" s="1">
        <v>1045488</v>
      </c>
      <c r="O16" s="1">
        <v>102</v>
      </c>
      <c r="P16" s="4">
        <v>9.9</v>
      </c>
      <c r="Q16" s="1">
        <v>1037575</v>
      </c>
      <c r="R16" s="1">
        <v>125</v>
      </c>
      <c r="S16" s="4">
        <v>12.2</v>
      </c>
      <c r="T16" s="1">
        <v>1024262</v>
      </c>
      <c r="U16" s="1">
        <v>115</v>
      </c>
      <c r="V16" s="4">
        <v>11.3</v>
      </c>
      <c r="W16" s="1">
        <v>1003566</v>
      </c>
      <c r="X16" s="1">
        <v>112</v>
      </c>
      <c r="Y16" s="4">
        <v>11.2</v>
      </c>
      <c r="Z16" s="1">
        <v>982122</v>
      </c>
      <c r="AA16" s="1">
        <v>86</v>
      </c>
      <c r="AB16" s="4">
        <v>8.8000000000000007</v>
      </c>
      <c r="AC16" s="1">
        <v>962163</v>
      </c>
      <c r="AD16" s="1">
        <v>99</v>
      </c>
      <c r="AE16" s="4">
        <v>10.3</v>
      </c>
    </row>
    <row r="17" spans="1:31" x14ac:dyDescent="0.3">
      <c r="A17" s="1" t="s">
        <v>11</v>
      </c>
      <c r="B17" s="1"/>
      <c r="C17" s="1"/>
      <c r="D17" s="1"/>
      <c r="E17" s="1"/>
      <c r="F17" s="1"/>
      <c r="G17" s="1"/>
      <c r="H17" s="1"/>
      <c r="I17" s="1"/>
      <c r="J17" s="4"/>
      <c r="K17" s="1"/>
      <c r="L17" s="1"/>
      <c r="M17" s="4"/>
      <c r="N17" s="1"/>
      <c r="O17" s="1"/>
      <c r="P17" s="4"/>
      <c r="Q17" s="1"/>
      <c r="R17" s="1"/>
      <c r="S17" s="4"/>
      <c r="T17" s="1"/>
      <c r="U17" s="1"/>
      <c r="V17" s="4"/>
      <c r="W17" s="1"/>
      <c r="X17" s="1"/>
      <c r="Y17" s="4"/>
      <c r="Z17" s="1"/>
      <c r="AA17" s="1"/>
      <c r="AB17" s="4"/>
      <c r="AC17" s="1"/>
      <c r="AD17" s="1"/>
      <c r="AE17" s="4"/>
    </row>
    <row r="18" spans="1:31" x14ac:dyDescent="0.3">
      <c r="A18" s="3" t="s">
        <v>6</v>
      </c>
      <c r="B18" s="1">
        <v>1077435</v>
      </c>
      <c r="C18" s="1">
        <v>712</v>
      </c>
      <c r="D18" s="1">
        <v>66.900000000000006</v>
      </c>
      <c r="E18" s="1">
        <v>1088057</v>
      </c>
      <c r="F18" s="1">
        <v>728</v>
      </c>
      <c r="G18" s="1">
        <v>68</v>
      </c>
      <c r="H18" s="1">
        <v>1093665</v>
      </c>
      <c r="I18" s="1">
        <v>673</v>
      </c>
      <c r="J18" s="4">
        <v>61.6</v>
      </c>
      <c r="K18" s="1">
        <v>1094873</v>
      </c>
      <c r="L18" s="1">
        <v>699</v>
      </c>
      <c r="M18" s="4">
        <v>64.099999999999994</v>
      </c>
      <c r="N18" s="1">
        <v>1103140</v>
      </c>
      <c r="O18" s="1">
        <v>666</v>
      </c>
      <c r="P18" s="4">
        <v>61</v>
      </c>
      <c r="Q18" s="1">
        <v>1119237</v>
      </c>
      <c r="R18" s="1">
        <v>672</v>
      </c>
      <c r="S18" s="4">
        <v>61.1</v>
      </c>
      <c r="T18" s="1">
        <v>1136715</v>
      </c>
      <c r="U18" s="1">
        <v>674</v>
      </c>
      <c r="V18" s="4">
        <v>60.6</v>
      </c>
      <c r="W18" s="1">
        <v>1148814</v>
      </c>
      <c r="X18" s="1">
        <v>670</v>
      </c>
      <c r="Y18" s="4">
        <v>58.3</v>
      </c>
      <c r="Z18" s="1">
        <v>1156769</v>
      </c>
      <c r="AA18" s="1">
        <v>607</v>
      </c>
      <c r="AB18" s="4">
        <v>52.5</v>
      </c>
      <c r="AC18" s="1">
        <v>1152886</v>
      </c>
      <c r="AD18" s="1">
        <v>604</v>
      </c>
      <c r="AE18" s="4">
        <v>52.4</v>
      </c>
    </row>
    <row r="19" spans="1:31" x14ac:dyDescent="0.3">
      <c r="A19" s="3" t="s">
        <v>7</v>
      </c>
      <c r="B19" s="1">
        <v>1018420</v>
      </c>
      <c r="C19" s="1">
        <v>337</v>
      </c>
      <c r="D19" s="1">
        <v>33.4</v>
      </c>
      <c r="E19" s="1">
        <v>1027469</v>
      </c>
      <c r="F19" s="1">
        <v>305</v>
      </c>
      <c r="G19" s="1">
        <v>30</v>
      </c>
      <c r="H19" s="1">
        <v>1032710</v>
      </c>
      <c r="I19" s="1">
        <v>305</v>
      </c>
      <c r="J19" s="4">
        <v>29.5</v>
      </c>
      <c r="K19" s="1">
        <v>1033695</v>
      </c>
      <c r="L19" s="1">
        <v>286</v>
      </c>
      <c r="M19" s="4">
        <v>27.7</v>
      </c>
      <c r="N19" s="1">
        <v>1040558</v>
      </c>
      <c r="O19" s="1">
        <v>268</v>
      </c>
      <c r="P19" s="4">
        <v>25.9</v>
      </c>
      <c r="Q19" s="1">
        <v>1056844</v>
      </c>
      <c r="R19" s="1">
        <v>314</v>
      </c>
      <c r="S19" s="4">
        <v>30</v>
      </c>
      <c r="T19" s="1">
        <v>1074916</v>
      </c>
      <c r="U19" s="1">
        <v>311</v>
      </c>
      <c r="V19" s="4">
        <v>29.4</v>
      </c>
      <c r="W19" s="1">
        <v>1089609</v>
      </c>
      <c r="X19" s="1">
        <v>286</v>
      </c>
      <c r="Y19" s="4">
        <v>26.3</v>
      </c>
      <c r="Z19" s="1">
        <v>1099766</v>
      </c>
      <c r="AA19" s="1">
        <v>287</v>
      </c>
      <c r="AB19" s="4">
        <v>26.1</v>
      </c>
      <c r="AC19" s="1">
        <v>1098266</v>
      </c>
      <c r="AD19" s="1">
        <v>284</v>
      </c>
      <c r="AE19" s="4">
        <v>25.9</v>
      </c>
    </row>
    <row r="20" spans="1:31" x14ac:dyDescent="0.3">
      <c r="A20" s="5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3">
      <c r="A21" s="3" t="s">
        <v>6</v>
      </c>
      <c r="B21" s="1">
        <f>SUM(B6+B9+B12+B15+B18)</f>
        <v>4090381</v>
      </c>
      <c r="C21" s="1">
        <f>SUM(C6+C9+C12+C15+C18)</f>
        <v>2208</v>
      </c>
      <c r="D21" s="4">
        <f>C21/B21*100000</f>
        <v>53.980301590487535</v>
      </c>
      <c r="E21" s="1">
        <f>E6+E9+E12+E15+E18</f>
        <v>4085094</v>
      </c>
      <c r="F21" s="1">
        <f>SUM(F6+F9+F12+F15+F18)</f>
        <v>2211</v>
      </c>
      <c r="G21" s="4">
        <f>F21/E21*100000</f>
        <v>54.123601562167231</v>
      </c>
      <c r="H21" s="1">
        <f>H6+H9+H12+H15+H18</f>
        <v>4078880</v>
      </c>
      <c r="I21" s="1">
        <f>SUM(I6+I9+I12+I15+I18)</f>
        <v>2152</v>
      </c>
      <c r="J21" s="4">
        <f>I21/H21*100000</f>
        <v>52.759581061467856</v>
      </c>
      <c r="K21" s="1">
        <f>K6+K9+K12+K15+K18</f>
        <v>4063207</v>
      </c>
      <c r="L21" s="1">
        <f>SUM(L6+L9+L12+L15+L18)</f>
        <v>2165</v>
      </c>
      <c r="M21" s="4">
        <f>L21/K21*100000</f>
        <v>53.283034804773663</v>
      </c>
      <c r="N21" s="1">
        <f>N6+N9+N12+N15+N18</f>
        <v>4050860</v>
      </c>
      <c r="O21" s="1">
        <f>SUM(O6+O9+O12+O15+O18)</f>
        <v>2056</v>
      </c>
      <c r="P21" s="4">
        <f>O21/N21*100000</f>
        <v>50.754654567178328</v>
      </c>
      <c r="Q21" s="1">
        <f>Q6+Q9+Q12+Q15+Q18</f>
        <v>4039140</v>
      </c>
      <c r="R21" s="1">
        <f>SUM(R6+R9+R12+R15+R18)</f>
        <v>2178</v>
      </c>
      <c r="S21" s="4">
        <f>R21/Q21*100000</f>
        <v>53.922369613333537</v>
      </c>
      <c r="T21" s="1">
        <f>T6+T9+T12+T15+T18</f>
        <v>4035168</v>
      </c>
      <c r="U21" s="1">
        <f>SUM(U6+U9+U12+U15+U18)</f>
        <v>2091</v>
      </c>
      <c r="V21" s="4">
        <f>U21/T21*100000</f>
        <v>51.819403801774797</v>
      </c>
      <c r="W21" s="1">
        <f>W6+W9+W12+W15+W18</f>
        <v>4032393</v>
      </c>
      <c r="X21" s="1">
        <f>SUM(X6+X9+X12+X15+X18)</f>
        <v>2131</v>
      </c>
      <c r="Y21" s="4">
        <f>X21/W21*100000</f>
        <v>52.847031526936981</v>
      </c>
      <c r="Z21" s="1">
        <f>Z6+Z9+Z12+Z15+Z18</f>
        <v>4035968</v>
      </c>
      <c r="AA21" s="1">
        <f>SUM(AA6+AA9+AA12+AA15+AA18)</f>
        <v>2094</v>
      </c>
      <c r="AB21" s="4">
        <f>AA21/Z21*100000</f>
        <v>51.883463892677042</v>
      </c>
      <c r="AC21" s="1">
        <f>AC6+AC9+AC12+AC15+AC18</f>
        <v>4034904</v>
      </c>
      <c r="AD21" s="1">
        <f>SUM(AD6+AD9+AD12+AD15+AD18)</f>
        <v>1987</v>
      </c>
      <c r="AE21" s="4">
        <f>AD21/AC21*100000</f>
        <v>49.245285637526941</v>
      </c>
    </row>
    <row r="22" spans="1:31" x14ac:dyDescent="0.3">
      <c r="A22" s="3" t="s">
        <v>7</v>
      </c>
      <c r="B22" s="1">
        <f>SUM(B7+B10+B13+B16+B19)</f>
        <v>3888982</v>
      </c>
      <c r="C22" s="1">
        <f>SUM(C7+C10+C13+C16+C19)</f>
        <v>1461</v>
      </c>
      <c r="D22" s="4">
        <f>C22/B22*100000</f>
        <v>37.567671951168712</v>
      </c>
      <c r="E22" s="1">
        <f>E7+E10+E13+E16+E19</f>
        <v>3884753</v>
      </c>
      <c r="F22" s="1">
        <f>SUM(F7+F10+F13+F16+F19)</f>
        <v>1432</v>
      </c>
      <c r="G22" s="4">
        <f>F22/E22*100000</f>
        <v>36.862060470768668</v>
      </c>
      <c r="H22" s="1">
        <f>H7+H10+H13+H16+H19</f>
        <v>3877478</v>
      </c>
      <c r="I22" s="1">
        <f>SUM(I7+I10+I13+I16+I19)</f>
        <v>1470</v>
      </c>
      <c r="J22" s="4">
        <f>I22/H22*100000</f>
        <v>37.91124024430313</v>
      </c>
      <c r="K22" s="1">
        <f>K7+K10+K13+K16+K19</f>
        <v>3861087</v>
      </c>
      <c r="L22" s="1">
        <f>SUM(L7+L10+L13+L16+L19)</f>
        <v>1396</v>
      </c>
      <c r="M22" s="4">
        <f>L22/K22*100000</f>
        <v>36.155621461003086</v>
      </c>
      <c r="N22" s="1">
        <f>N7+N10+N13+N16+N19</f>
        <v>3847498</v>
      </c>
      <c r="O22" s="1">
        <f>SUM(O7+O10+O13+O16+O19)</f>
        <v>1393</v>
      </c>
      <c r="P22" s="4">
        <f>O22/N22*100000</f>
        <v>36.205346955346045</v>
      </c>
      <c r="Q22" s="1">
        <f>Q7+Q10+Q13+Q16+Q19</f>
        <v>3835546</v>
      </c>
      <c r="R22" s="1">
        <f>SUM(R7+R10+R13+R16+R19)</f>
        <v>1462</v>
      </c>
      <c r="S22" s="4">
        <f>R22/Q22*100000</f>
        <v>38.117128565268146</v>
      </c>
      <c r="T22" s="1">
        <f>T7+T10+T13+T16+T19</f>
        <v>3828261</v>
      </c>
      <c r="U22" s="1">
        <f>SUM(U7+U10+U13+U16+U19)</f>
        <v>1422</v>
      </c>
      <c r="V22" s="4">
        <f>U22/T22*100000</f>
        <v>37.144802823005016</v>
      </c>
      <c r="W22" s="1">
        <f>W7+W10+W13+W16+W19</f>
        <v>3825714</v>
      </c>
      <c r="X22" s="1">
        <f>SUM(X7+X10+X13+X16+X19)</f>
        <v>1460</v>
      </c>
      <c r="Y22" s="4">
        <f>X22/W22*100000</f>
        <v>38.162810915818589</v>
      </c>
      <c r="Z22" s="1">
        <f>Z7+Z10+Z13+Z16+Z19</f>
        <v>3831136</v>
      </c>
      <c r="AA22" s="1">
        <f>SUM(AA7+AA10+AA13+AA16+AA19)</f>
        <v>1423</v>
      </c>
      <c r="AB22" s="4">
        <f>AA22/Z22*100000</f>
        <v>37.143030161288976</v>
      </c>
      <c r="AC22" s="1">
        <f>AC7+AC10+AC13+AC16+AC19</f>
        <v>3831965</v>
      </c>
      <c r="AD22" s="1">
        <f>SUM(AD7+AD10+AD13+AD16+AD19)</f>
        <v>1436</v>
      </c>
      <c r="AE22" s="4">
        <f>AD22/AC22*100000</f>
        <v>37.474246241810661</v>
      </c>
    </row>
    <row r="24" spans="1:31" x14ac:dyDescent="0.3">
      <c r="A24" s="6" t="s">
        <v>13</v>
      </c>
    </row>
    <row r="25" spans="1:31" x14ac:dyDescent="0.3">
      <c r="A25" s="8" t="s">
        <v>14</v>
      </c>
    </row>
    <row r="26" spans="1:31" x14ac:dyDescent="0.3">
      <c r="A26" s="8" t="s">
        <v>15</v>
      </c>
    </row>
  </sheetData>
  <mergeCells count="10">
    <mergeCell ref="T3:V3"/>
    <mergeCell ref="W3:Y3"/>
    <mergeCell ref="Z3:AB3"/>
    <mergeCell ref="AC3:AE3"/>
    <mergeCell ref="B3:D3"/>
    <mergeCell ref="E3:G3"/>
    <mergeCell ref="H3:J3"/>
    <mergeCell ref="K3:M3"/>
    <mergeCell ref="N3:P3"/>
    <mergeCell ref="Q3:S3"/>
  </mergeCells>
  <hyperlinks>
    <hyperlink ref="A25" r:id="rId1"/>
    <hyperlink ref="A26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3.2.4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Phillips</dc:creator>
  <cp:lastModifiedBy>Meghan Marcotte</cp:lastModifiedBy>
  <dcterms:created xsi:type="dcterms:W3CDTF">2012-10-23T17:02:01Z</dcterms:created>
  <dcterms:modified xsi:type="dcterms:W3CDTF">2013-08-01T18:52:42Z</dcterms:modified>
</cp:coreProperties>
</file>