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64" yWindow="840" windowWidth="18276" windowHeight="6624"/>
  </bookViews>
  <sheets>
    <sheet name="3.1.3" sheetId="1" r:id="rId1"/>
  </sheets>
  <calcPr calcId="145621"/>
</workbook>
</file>

<file path=xl/calcChain.xml><?xml version="1.0" encoding="utf-8"?>
<calcChain xmlns="http://schemas.openxmlformats.org/spreadsheetml/2006/main">
  <c r="R18" i="1" l="1"/>
  <c r="P18" i="1"/>
  <c r="M18" i="1"/>
  <c r="J18" i="1"/>
  <c r="E18" i="1"/>
  <c r="Q18" i="1" s="1"/>
  <c r="D18" i="1"/>
  <c r="R17" i="1"/>
  <c r="P17" i="1"/>
  <c r="M17" i="1"/>
  <c r="J17" i="1"/>
  <c r="E17" i="1"/>
  <c r="Q17" i="1" s="1"/>
  <c r="D17" i="1"/>
  <c r="R16" i="1"/>
  <c r="P16" i="1"/>
  <c r="M16" i="1"/>
  <c r="J16" i="1"/>
  <c r="E16" i="1"/>
  <c r="Q16" i="1" s="1"/>
  <c r="S16" i="1" s="1"/>
  <c r="D16" i="1"/>
  <c r="R15" i="1"/>
  <c r="P15" i="1"/>
  <c r="M15" i="1"/>
  <c r="J15" i="1"/>
  <c r="E15" i="1"/>
  <c r="Q15" i="1" s="1"/>
  <c r="D15" i="1"/>
  <c r="R14" i="1"/>
  <c r="P14" i="1"/>
  <c r="M14" i="1"/>
  <c r="J14" i="1"/>
  <c r="E14" i="1"/>
  <c r="Q14" i="1" s="1"/>
  <c r="D14" i="1"/>
  <c r="R13" i="1"/>
  <c r="P13" i="1"/>
  <c r="M13" i="1"/>
  <c r="J13" i="1"/>
  <c r="E13" i="1"/>
  <c r="Q13" i="1" s="1"/>
  <c r="D13" i="1"/>
  <c r="R12" i="1"/>
  <c r="P12" i="1"/>
  <c r="M12" i="1"/>
  <c r="J12" i="1"/>
  <c r="E12" i="1"/>
  <c r="Q12" i="1" s="1"/>
  <c r="S12" i="1" s="1"/>
  <c r="D12" i="1"/>
  <c r="R11" i="1"/>
  <c r="P11" i="1"/>
  <c r="M11" i="1"/>
  <c r="J11" i="1"/>
  <c r="E11" i="1"/>
  <c r="Q11" i="1" s="1"/>
  <c r="D11" i="1"/>
  <c r="R10" i="1"/>
  <c r="P10" i="1"/>
  <c r="M10" i="1"/>
  <c r="J10" i="1"/>
  <c r="E10" i="1"/>
  <c r="Q10" i="1" s="1"/>
  <c r="D10" i="1"/>
  <c r="R9" i="1"/>
  <c r="P9" i="1"/>
  <c r="M9" i="1"/>
  <c r="J9" i="1"/>
  <c r="E9" i="1"/>
  <c r="Q9" i="1" s="1"/>
  <c r="D9" i="1"/>
  <c r="R8" i="1"/>
  <c r="P8" i="1"/>
  <c r="M8" i="1"/>
  <c r="J8" i="1"/>
  <c r="E8" i="1"/>
  <c r="Q8" i="1" s="1"/>
  <c r="S8" i="1" s="1"/>
  <c r="D8" i="1"/>
  <c r="R7" i="1"/>
  <c r="P7" i="1"/>
  <c r="M7" i="1"/>
  <c r="J7" i="1"/>
  <c r="E7" i="1"/>
  <c r="Q7" i="1" s="1"/>
  <c r="D7" i="1"/>
  <c r="R6" i="1"/>
  <c r="P6" i="1"/>
  <c r="M6" i="1"/>
  <c r="J6" i="1"/>
  <c r="E6" i="1"/>
  <c r="Q6" i="1" s="1"/>
  <c r="D6" i="1"/>
  <c r="R5" i="1"/>
  <c r="P5" i="1"/>
  <c r="M5" i="1"/>
  <c r="J5" i="1"/>
  <c r="E5" i="1"/>
  <c r="Q5" i="1" s="1"/>
  <c r="D5" i="1"/>
  <c r="S10" i="1" l="1"/>
  <c r="S18" i="1"/>
  <c r="G6" i="1"/>
  <c r="G14" i="1"/>
  <c r="S6" i="1"/>
  <c r="S14" i="1"/>
  <c r="G10" i="1"/>
  <c r="G18" i="1"/>
  <c r="S5" i="1"/>
  <c r="S11" i="1"/>
  <c r="S13" i="1"/>
  <c r="S7" i="1"/>
  <c r="S9" i="1"/>
  <c r="S15" i="1"/>
  <c r="S17" i="1"/>
  <c r="G7" i="1"/>
  <c r="G11" i="1"/>
  <c r="G15" i="1"/>
  <c r="G8" i="1"/>
  <c r="G12" i="1"/>
  <c r="G16" i="1"/>
  <c r="G5" i="1"/>
  <c r="G9" i="1"/>
  <c r="G13" i="1"/>
  <c r="G17" i="1"/>
</calcChain>
</file>

<file path=xl/sharedStrings.xml><?xml version="1.0" encoding="utf-8"?>
<sst xmlns="http://schemas.openxmlformats.org/spreadsheetml/2006/main" count="43" uniqueCount="28">
  <si>
    <t>2010-2011</t>
  </si>
  <si>
    <t>Pop.</t>
  </si>
  <si>
    <t>Ontario</t>
  </si>
  <si>
    <t>Manitoba</t>
  </si>
  <si>
    <t xml:space="preserve">Saskatchewan </t>
  </si>
  <si>
    <t>Alberta</t>
  </si>
  <si>
    <t>Yukon</t>
  </si>
  <si>
    <t>Nunavut</t>
  </si>
  <si>
    <t>Canada</t>
  </si>
  <si>
    <t>Taux d'hospitalisations, toutes causes, enfants de 0 à 19 ans, Canada, provinces et territoires, 2010/2011</t>
  </si>
  <si>
    <t>Moins de 1 ans</t>
  </si>
  <si>
    <t>1 à 4 ans</t>
  </si>
  <si>
    <t>5 à 9 ans</t>
  </si>
  <si>
    <t>10 à 14 ans</t>
  </si>
  <si>
    <t>15 à 19 ans</t>
  </si>
  <si>
    <t>0 à 19 ans</t>
  </si>
  <si>
    <t>Île-du-Prince-Édouard</t>
  </si>
  <si>
    <t>Terre-Neuve-et-Labrador</t>
  </si>
  <si>
    <t>Nouvelle-Écosse</t>
  </si>
  <si>
    <t>Nouveau-Brunswick</t>
  </si>
  <si>
    <t>Québec</t>
  </si>
  <si>
    <t>Colombie-Britannique</t>
  </si>
  <si>
    <t>Territoires du Nord-Ouest</t>
  </si>
  <si>
    <t>Sorties</t>
  </si>
  <si>
    <t xml:space="preserve">Taux </t>
  </si>
  <si>
    <t>ICIS - Statistiques éclair, données interactives: http://www.cihi.ca/cihi-ext-portal/internet/fr/quick_stats/quick+stats/quick_stats_main?xQSType=Interactive%20Data&amp;pageNumber=2&amp;resultCount=10&amp;filterTypeBy=2&amp;filterTopicBy=undefined&amp;autorefresh=1#</t>
  </si>
  <si>
    <t>BDCP et BDMH Hospitalisations: volumes, durée du séjour et taux normalisés</t>
  </si>
  <si>
    <t>Statistique Canada, CANSIM Tableau 051-0001   http://www5.statcan.gc.ca/cansim/pick-choisir;jsessionid=AE1FC273643DEFADC8BEB7DCD974FE8B?id=0510001&amp;p2=33&amp;retrLang=fra&amp;lang=fra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</si>
</sst>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1" fillId="0" borderId="1" xfId="0" applyFont="1" applyBorder="1"/>
    <xf numFmtId="1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tabSelected="1" workbookViewId="0">
      <selection activeCell="A28" sqref="A28"/>
    </sheetView>
  </sheetViews>
  <sheetFormatPr defaultRowHeight="14.4" x14ac:dyDescent="0.3"/>
  <cols>
    <col min="1" max="1" width="30.21875" customWidth="1"/>
    <col min="2" max="2" width="11.5546875" customWidth="1"/>
    <col min="3" max="3" width="24.6640625" customWidth="1"/>
    <col min="4" max="4" width="33.109375" customWidth="1"/>
    <col min="5" max="5" width="24.88671875" customWidth="1"/>
    <col min="6" max="19" width="11.5546875" customWidth="1"/>
  </cols>
  <sheetData>
    <row r="1" spans="1:19" x14ac:dyDescent="0.3">
      <c r="A1" s="5" t="s">
        <v>9</v>
      </c>
    </row>
    <row r="3" spans="1:19" x14ac:dyDescent="0.3">
      <c r="A3" s="1" t="s">
        <v>0</v>
      </c>
      <c r="B3" s="4" t="s">
        <v>10</v>
      </c>
      <c r="C3" s="4"/>
      <c r="D3" s="4"/>
      <c r="E3" s="4" t="s">
        <v>11</v>
      </c>
      <c r="F3" s="4"/>
      <c r="G3" s="4"/>
      <c r="H3" s="4" t="s">
        <v>12</v>
      </c>
      <c r="I3" s="4"/>
      <c r="J3" s="4"/>
      <c r="K3" s="4" t="s">
        <v>13</v>
      </c>
      <c r="L3" s="4"/>
      <c r="M3" s="4"/>
      <c r="N3" s="4" t="s">
        <v>14</v>
      </c>
      <c r="O3" s="4"/>
      <c r="P3" s="4"/>
      <c r="Q3" s="4" t="s">
        <v>15</v>
      </c>
      <c r="R3" s="4"/>
      <c r="S3" s="4"/>
    </row>
    <row r="4" spans="1:19" x14ac:dyDescent="0.3">
      <c r="A4" s="1"/>
      <c r="B4" s="2" t="s">
        <v>1</v>
      </c>
      <c r="C4" s="2" t="s">
        <v>23</v>
      </c>
      <c r="D4" s="2" t="s">
        <v>24</v>
      </c>
      <c r="E4" s="2" t="s">
        <v>1</v>
      </c>
      <c r="F4" s="2" t="s">
        <v>23</v>
      </c>
      <c r="G4" s="2" t="s">
        <v>24</v>
      </c>
      <c r="H4" s="2" t="s">
        <v>1</v>
      </c>
      <c r="I4" s="2" t="s">
        <v>23</v>
      </c>
      <c r="J4" s="2" t="s">
        <v>24</v>
      </c>
      <c r="K4" s="2" t="s">
        <v>1</v>
      </c>
      <c r="L4" s="2" t="s">
        <v>23</v>
      </c>
      <c r="M4" s="2" t="s">
        <v>24</v>
      </c>
      <c r="N4" s="2" t="s">
        <v>1</v>
      </c>
      <c r="O4" s="2" t="s">
        <v>23</v>
      </c>
      <c r="P4" s="2" t="s">
        <v>24</v>
      </c>
      <c r="Q4" s="2" t="s">
        <v>1</v>
      </c>
      <c r="R4" s="2" t="s">
        <v>23</v>
      </c>
      <c r="S4" s="2" t="s">
        <v>24</v>
      </c>
    </row>
    <row r="5" spans="1:19" x14ac:dyDescent="0.3">
      <c r="A5" s="1" t="s">
        <v>17</v>
      </c>
      <c r="B5" s="1">
        <v>4894</v>
      </c>
      <c r="C5" s="1">
        <v>647</v>
      </c>
      <c r="D5" s="3">
        <f t="shared" ref="D5:D18" si="0">C5/B5*100000</f>
        <v>13220.269718022068</v>
      </c>
      <c r="E5" s="1">
        <f>4977+4875+4769+4714</f>
        <v>19335</v>
      </c>
      <c r="F5" s="1">
        <v>892</v>
      </c>
      <c r="G5" s="3">
        <f t="shared" ref="G5:G18" si="1">F5/E5*100000</f>
        <v>4613.3953969485383</v>
      </c>
      <c r="H5" s="1">
        <v>24423</v>
      </c>
      <c r="I5" s="1">
        <v>804</v>
      </c>
      <c r="J5" s="3">
        <f t="shared" ref="J5:J18" si="2">I5/H5*100000</f>
        <v>3291.9788723744014</v>
      </c>
      <c r="K5" s="1">
        <v>27320</v>
      </c>
      <c r="L5" s="1">
        <v>734</v>
      </c>
      <c r="M5" s="3">
        <f t="shared" ref="M5:M18" si="3">L5/K5*100000</f>
        <v>2686.6764275256223</v>
      </c>
      <c r="N5" s="1">
        <v>30647</v>
      </c>
      <c r="O5" s="1">
        <v>1503</v>
      </c>
      <c r="P5" s="3">
        <f t="shared" ref="P5:P18" si="4">O5/N5*100000</f>
        <v>4904.2320618657623</v>
      </c>
      <c r="Q5" s="1">
        <f t="shared" ref="Q5:R18" si="5">B5+E5+H5+K5+N5</f>
        <v>106619</v>
      </c>
      <c r="R5" s="1">
        <f t="shared" si="5"/>
        <v>4580</v>
      </c>
      <c r="S5" s="3">
        <f t="shared" ref="S5:S18" si="6">R5/Q5*100000</f>
        <v>4295.6696273647285</v>
      </c>
    </row>
    <row r="6" spans="1:19" x14ac:dyDescent="0.3">
      <c r="A6" s="1" t="s">
        <v>16</v>
      </c>
      <c r="B6" s="1">
        <v>1484</v>
      </c>
      <c r="C6" s="1">
        <v>284</v>
      </c>
      <c r="D6" s="3">
        <f t="shared" si="0"/>
        <v>19137.466307277627</v>
      </c>
      <c r="E6" s="1">
        <f>1480+1457+1454+1322</f>
        <v>5713</v>
      </c>
      <c r="F6" s="1">
        <v>310</v>
      </c>
      <c r="G6" s="3">
        <f t="shared" si="1"/>
        <v>5426.2208997024327</v>
      </c>
      <c r="H6" s="1">
        <v>7431</v>
      </c>
      <c r="I6" s="1">
        <v>173</v>
      </c>
      <c r="J6" s="3">
        <f t="shared" si="2"/>
        <v>2328.0850491185574</v>
      </c>
      <c r="K6" s="1">
        <v>8772</v>
      </c>
      <c r="L6" s="1">
        <v>190</v>
      </c>
      <c r="M6" s="3">
        <f t="shared" si="3"/>
        <v>2165.982672138623</v>
      </c>
      <c r="N6" s="1">
        <v>10280</v>
      </c>
      <c r="O6" s="1">
        <v>483</v>
      </c>
      <c r="P6" s="3">
        <f t="shared" si="4"/>
        <v>4698.4435797665374</v>
      </c>
      <c r="Q6" s="1">
        <f t="shared" si="5"/>
        <v>33680</v>
      </c>
      <c r="R6" s="1">
        <f t="shared" si="5"/>
        <v>1440</v>
      </c>
      <c r="S6" s="3">
        <f t="shared" si="6"/>
        <v>4275.5344418052255</v>
      </c>
    </row>
    <row r="7" spans="1:19" x14ac:dyDescent="0.3">
      <c r="A7" s="1" t="s">
        <v>18</v>
      </c>
      <c r="B7" s="1">
        <v>9226</v>
      </c>
      <c r="C7" s="1">
        <v>1599</v>
      </c>
      <c r="D7" s="3">
        <f t="shared" si="0"/>
        <v>17331.45458486885</v>
      </c>
      <c r="E7" s="1">
        <f>9300+9304+8927+8766</f>
        <v>36297</v>
      </c>
      <c r="F7" s="1">
        <v>1637</v>
      </c>
      <c r="G7" s="3">
        <f t="shared" si="1"/>
        <v>4510.0146017577208</v>
      </c>
      <c r="H7" s="1">
        <v>44432</v>
      </c>
      <c r="I7" s="1">
        <v>1102</v>
      </c>
      <c r="J7" s="3">
        <f t="shared" si="2"/>
        <v>2480.1944544472453</v>
      </c>
      <c r="K7" s="1">
        <v>50740</v>
      </c>
      <c r="L7" s="1">
        <v>1149</v>
      </c>
      <c r="M7" s="3">
        <f t="shared" si="3"/>
        <v>2264.4856129286559</v>
      </c>
      <c r="N7" s="1">
        <v>59941</v>
      </c>
      <c r="O7" s="1">
        <v>2650</v>
      </c>
      <c r="P7" s="3">
        <f t="shared" si="4"/>
        <v>4421.0139970971459</v>
      </c>
      <c r="Q7" s="1">
        <f t="shared" si="5"/>
        <v>200636</v>
      </c>
      <c r="R7" s="1">
        <f t="shared" si="5"/>
        <v>8137</v>
      </c>
      <c r="S7" s="3">
        <f t="shared" si="6"/>
        <v>4055.6031818816168</v>
      </c>
    </row>
    <row r="8" spans="1:19" x14ac:dyDescent="0.3">
      <c r="A8" s="1" t="s">
        <v>19</v>
      </c>
      <c r="B8" s="1">
        <v>7376</v>
      </c>
      <c r="C8" s="1">
        <v>1339</v>
      </c>
      <c r="D8" s="3">
        <f t="shared" si="0"/>
        <v>18153.470715835141</v>
      </c>
      <c r="E8" s="1">
        <f>7449+7431+7318+7053</f>
        <v>29251</v>
      </c>
      <c r="F8" s="1">
        <v>1671</v>
      </c>
      <c r="G8" s="3">
        <f t="shared" si="1"/>
        <v>5712.6252093945504</v>
      </c>
      <c r="H8" s="1">
        <v>36669</v>
      </c>
      <c r="I8" s="1">
        <v>1037</v>
      </c>
      <c r="J8" s="3">
        <f t="shared" si="2"/>
        <v>2828.0018544274458</v>
      </c>
      <c r="K8" s="1">
        <v>40843</v>
      </c>
      <c r="L8" s="1">
        <v>1005</v>
      </c>
      <c r="M8" s="3">
        <f t="shared" si="3"/>
        <v>2460.6419704722966</v>
      </c>
      <c r="N8" s="1">
        <v>47295</v>
      </c>
      <c r="O8" s="1">
        <v>2267</v>
      </c>
      <c r="P8" s="3">
        <f t="shared" si="4"/>
        <v>4793.3185326144412</v>
      </c>
      <c r="Q8" s="1">
        <f t="shared" si="5"/>
        <v>161434</v>
      </c>
      <c r="R8" s="1">
        <f t="shared" si="5"/>
        <v>7319</v>
      </c>
      <c r="S8" s="3">
        <f t="shared" si="6"/>
        <v>4533.7413432114672</v>
      </c>
    </row>
    <row r="9" spans="1:19" x14ac:dyDescent="0.3">
      <c r="A9" s="1" t="s">
        <v>20</v>
      </c>
      <c r="B9" s="1">
        <v>88012</v>
      </c>
      <c r="C9" s="1">
        <v>18203</v>
      </c>
      <c r="D9" s="3">
        <f t="shared" si="0"/>
        <v>20682.406944507566</v>
      </c>
      <c r="E9" s="1">
        <f>89245+87309+85437+80855</f>
        <v>342846</v>
      </c>
      <c r="F9" s="1">
        <v>17928</v>
      </c>
      <c r="G9" s="3">
        <f t="shared" si="1"/>
        <v>5229.169948023311</v>
      </c>
      <c r="H9" s="1">
        <v>386758</v>
      </c>
      <c r="I9" s="1">
        <v>7892</v>
      </c>
      <c r="J9" s="3">
        <f t="shared" si="2"/>
        <v>2040.5524901876627</v>
      </c>
      <c r="K9" s="1">
        <v>419067</v>
      </c>
      <c r="L9" s="1">
        <v>7418</v>
      </c>
      <c r="M9" s="3">
        <f t="shared" si="3"/>
        <v>1770.1226772807211</v>
      </c>
      <c r="N9" s="1">
        <v>499490</v>
      </c>
      <c r="O9" s="1">
        <v>14608</v>
      </c>
      <c r="P9" s="3">
        <f t="shared" si="4"/>
        <v>2924.5830747362306</v>
      </c>
      <c r="Q9" s="1">
        <f t="shared" si="5"/>
        <v>1736173</v>
      </c>
      <c r="R9" s="1">
        <f t="shared" si="5"/>
        <v>66049</v>
      </c>
      <c r="S9" s="3">
        <f t="shared" si="6"/>
        <v>3804.286784784696</v>
      </c>
    </row>
    <row r="10" spans="1:19" x14ac:dyDescent="0.3">
      <c r="A10" s="1" t="s">
        <v>2</v>
      </c>
      <c r="B10" s="1">
        <v>142639</v>
      </c>
      <c r="C10" s="1">
        <v>20834</v>
      </c>
      <c r="D10" s="3">
        <f t="shared" si="0"/>
        <v>14606.103520075156</v>
      </c>
      <c r="E10" s="1">
        <f>142946+143824+141683+144422</f>
        <v>572875</v>
      </c>
      <c r="F10" s="1">
        <v>19805</v>
      </c>
      <c r="G10" s="3">
        <f t="shared" si="1"/>
        <v>3457.1241544839627</v>
      </c>
      <c r="H10" s="1">
        <v>721944</v>
      </c>
      <c r="I10" s="1">
        <v>11575</v>
      </c>
      <c r="J10" s="3">
        <f t="shared" si="2"/>
        <v>1603.3099520184392</v>
      </c>
      <c r="K10" s="1">
        <v>773656</v>
      </c>
      <c r="L10" s="1">
        <v>12502</v>
      </c>
      <c r="M10" s="3">
        <f t="shared" si="3"/>
        <v>1615.9636841180059</v>
      </c>
      <c r="N10" s="1">
        <v>880426</v>
      </c>
      <c r="O10" s="1">
        <v>27414</v>
      </c>
      <c r="P10" s="3">
        <f t="shared" si="4"/>
        <v>3113.7199492064069</v>
      </c>
      <c r="Q10" s="1">
        <f t="shared" si="5"/>
        <v>3091540</v>
      </c>
      <c r="R10" s="1">
        <f t="shared" si="5"/>
        <v>92130</v>
      </c>
      <c r="S10" s="3">
        <f t="shared" si="6"/>
        <v>2980.0681860820173</v>
      </c>
    </row>
    <row r="11" spans="1:19" x14ac:dyDescent="0.3">
      <c r="A11" s="1" t="s">
        <v>3</v>
      </c>
      <c r="B11" s="1">
        <v>15857</v>
      </c>
      <c r="C11" s="1">
        <v>2469</v>
      </c>
      <c r="D11" s="3">
        <f t="shared" si="0"/>
        <v>15570.410544239137</v>
      </c>
      <c r="E11" s="1">
        <f>15672+15647+15262+14882</f>
        <v>61463</v>
      </c>
      <c r="F11" s="1">
        <v>2106</v>
      </c>
      <c r="G11" s="3">
        <f t="shared" si="1"/>
        <v>3426.4516863804238</v>
      </c>
      <c r="H11" s="1">
        <v>74608</v>
      </c>
      <c r="I11" s="1">
        <v>1122</v>
      </c>
      <c r="J11" s="3">
        <f t="shared" si="2"/>
        <v>1503.8601758524555</v>
      </c>
      <c r="K11" s="1">
        <v>80088</v>
      </c>
      <c r="L11" s="1">
        <v>1573</v>
      </c>
      <c r="M11" s="3">
        <f t="shared" si="3"/>
        <v>1964.0895015482968</v>
      </c>
      <c r="N11" s="1">
        <v>89290</v>
      </c>
      <c r="O11" s="1">
        <v>4889</v>
      </c>
      <c r="P11" s="3">
        <f t="shared" si="4"/>
        <v>5475.4171799753613</v>
      </c>
      <c r="Q11" s="1">
        <f t="shared" si="5"/>
        <v>321306</v>
      </c>
      <c r="R11" s="1">
        <f t="shared" si="5"/>
        <v>12159</v>
      </c>
      <c r="S11" s="3">
        <f t="shared" si="6"/>
        <v>3784.2430580194582</v>
      </c>
    </row>
    <row r="12" spans="1:19" x14ac:dyDescent="0.3">
      <c r="A12" s="1" t="s">
        <v>4</v>
      </c>
      <c r="B12" s="1">
        <v>14326</v>
      </c>
      <c r="C12" s="1">
        <v>3740</v>
      </c>
      <c r="D12" s="3">
        <f t="shared" si="0"/>
        <v>26106.380008376378</v>
      </c>
      <c r="E12" s="1">
        <f>14112+14078+13204+12963</f>
        <v>54357</v>
      </c>
      <c r="F12" s="1">
        <v>3879</v>
      </c>
      <c r="G12" s="3">
        <f t="shared" si="1"/>
        <v>7136.1554169656156</v>
      </c>
      <c r="H12" s="1">
        <v>62841</v>
      </c>
      <c r="I12" s="1">
        <v>1825</v>
      </c>
      <c r="J12" s="3">
        <f t="shared" si="2"/>
        <v>2904.154930698111</v>
      </c>
      <c r="K12" s="1">
        <v>66389</v>
      </c>
      <c r="L12" s="1">
        <v>2072</v>
      </c>
      <c r="M12" s="3">
        <f t="shared" si="3"/>
        <v>3120.9989606711956</v>
      </c>
      <c r="N12" s="1">
        <v>74174</v>
      </c>
      <c r="O12" s="1">
        <v>4696</v>
      </c>
      <c r="P12" s="3">
        <f t="shared" si="4"/>
        <v>6331.0594008682292</v>
      </c>
      <c r="Q12" s="1">
        <f t="shared" si="5"/>
        <v>272087</v>
      </c>
      <c r="R12" s="1">
        <f t="shared" si="5"/>
        <v>16212</v>
      </c>
      <c r="S12" s="3">
        <f t="shared" si="6"/>
        <v>5958.388309621555</v>
      </c>
    </row>
    <row r="13" spans="1:19" x14ac:dyDescent="0.3">
      <c r="A13" s="1" t="s">
        <v>5</v>
      </c>
      <c r="B13" s="1">
        <v>52573</v>
      </c>
      <c r="C13" s="1">
        <v>8637</v>
      </c>
      <c r="D13" s="3">
        <f t="shared" si="0"/>
        <v>16428.585015121829</v>
      </c>
      <c r="E13" s="1">
        <f>51477+49974+48057+45117</f>
        <v>194625</v>
      </c>
      <c r="F13" s="1">
        <v>6887</v>
      </c>
      <c r="G13" s="3">
        <f t="shared" si="1"/>
        <v>3538.5998715478486</v>
      </c>
      <c r="H13" s="1">
        <v>215066</v>
      </c>
      <c r="I13" s="1">
        <v>3951</v>
      </c>
      <c r="J13" s="3">
        <f t="shared" si="2"/>
        <v>1837.1104684143475</v>
      </c>
      <c r="K13" s="1">
        <v>219015</v>
      </c>
      <c r="L13" s="1">
        <v>4617</v>
      </c>
      <c r="M13" s="3">
        <f t="shared" si="3"/>
        <v>2108.0747893979865</v>
      </c>
      <c r="N13" s="1">
        <v>242587</v>
      </c>
      <c r="O13" s="1">
        <v>10275</v>
      </c>
      <c r="P13" s="3">
        <f t="shared" si="4"/>
        <v>4235.593828193596</v>
      </c>
      <c r="Q13" s="1">
        <f t="shared" si="5"/>
        <v>923866</v>
      </c>
      <c r="R13" s="1">
        <f t="shared" si="5"/>
        <v>34367</v>
      </c>
      <c r="S13" s="3">
        <f t="shared" si="6"/>
        <v>3719.9117620953689</v>
      </c>
    </row>
    <row r="14" spans="1:19" x14ac:dyDescent="0.3">
      <c r="A14" s="1" t="s">
        <v>21</v>
      </c>
      <c r="B14" s="1">
        <v>44532</v>
      </c>
      <c r="C14" s="1">
        <v>6488</v>
      </c>
      <c r="D14" s="3">
        <f t="shared" si="0"/>
        <v>14569.298481990478</v>
      </c>
      <c r="E14" s="1">
        <f>45306+45571+44450+43937</f>
        <v>179264</v>
      </c>
      <c r="F14" s="1">
        <v>5777</v>
      </c>
      <c r="G14" s="3">
        <f t="shared" si="1"/>
        <v>3222.6213852195642</v>
      </c>
      <c r="H14" s="1">
        <v>220907</v>
      </c>
      <c r="I14" s="1">
        <v>3679</v>
      </c>
      <c r="J14" s="3">
        <f t="shared" si="2"/>
        <v>1665.4067096108317</v>
      </c>
      <c r="K14" s="1">
        <v>241834</v>
      </c>
      <c r="L14" s="1">
        <v>4358</v>
      </c>
      <c r="M14" s="3">
        <f t="shared" si="3"/>
        <v>1802.0625718468041</v>
      </c>
      <c r="N14" s="1">
        <v>284300</v>
      </c>
      <c r="O14" s="1">
        <v>9575</v>
      </c>
      <c r="P14" s="3">
        <f t="shared" si="4"/>
        <v>3367.9212099894476</v>
      </c>
      <c r="Q14" s="1">
        <f t="shared" si="5"/>
        <v>970837</v>
      </c>
      <c r="R14" s="1">
        <f t="shared" si="5"/>
        <v>29877</v>
      </c>
      <c r="S14" s="3">
        <f t="shared" si="6"/>
        <v>3077.4476044897342</v>
      </c>
    </row>
    <row r="15" spans="1:19" x14ac:dyDescent="0.3">
      <c r="A15" s="1" t="s">
        <v>6</v>
      </c>
      <c r="B15" s="1">
        <v>384</v>
      </c>
      <c r="C15" s="1">
        <v>26</v>
      </c>
      <c r="D15" s="3">
        <f t="shared" si="0"/>
        <v>6770.833333333333</v>
      </c>
      <c r="E15" s="1">
        <f>386+371+396+386</f>
        <v>1539</v>
      </c>
      <c r="F15" s="1">
        <v>44</v>
      </c>
      <c r="G15" s="3">
        <f t="shared" si="1"/>
        <v>2858.9993502274201</v>
      </c>
      <c r="H15" s="1">
        <v>2035</v>
      </c>
      <c r="I15" s="1">
        <v>48</v>
      </c>
      <c r="J15" s="3">
        <f t="shared" si="2"/>
        <v>2358.7223587223589</v>
      </c>
      <c r="K15" s="1">
        <v>1980</v>
      </c>
      <c r="L15" s="1">
        <v>51</v>
      </c>
      <c r="M15" s="3">
        <f t="shared" si="3"/>
        <v>2575.7575757575755</v>
      </c>
      <c r="N15" s="1">
        <v>2290</v>
      </c>
      <c r="O15" s="1">
        <v>119</v>
      </c>
      <c r="P15" s="3">
        <f t="shared" si="4"/>
        <v>5196.5065502183406</v>
      </c>
      <c r="Q15" s="1">
        <f t="shared" si="5"/>
        <v>8228</v>
      </c>
      <c r="R15" s="1">
        <f t="shared" si="5"/>
        <v>288</v>
      </c>
      <c r="S15" s="3">
        <f t="shared" si="6"/>
        <v>3500.2430724355863</v>
      </c>
    </row>
    <row r="16" spans="1:19" x14ac:dyDescent="0.3">
      <c r="A16" s="1" t="s">
        <v>22</v>
      </c>
      <c r="B16" s="1">
        <v>711</v>
      </c>
      <c r="C16" s="1">
        <v>241</v>
      </c>
      <c r="D16" s="3">
        <f t="shared" si="0"/>
        <v>33895.921237693387</v>
      </c>
      <c r="E16" s="1">
        <f>685+678+622+667</f>
        <v>2652</v>
      </c>
      <c r="F16" s="1">
        <v>147</v>
      </c>
      <c r="G16" s="3">
        <f t="shared" si="1"/>
        <v>5542.9864253393662</v>
      </c>
      <c r="H16" s="1">
        <v>3121</v>
      </c>
      <c r="I16" s="1">
        <v>53</v>
      </c>
      <c r="J16" s="3">
        <f t="shared" si="2"/>
        <v>1698.1736622877281</v>
      </c>
      <c r="K16" s="1">
        <v>2950</v>
      </c>
      <c r="L16" s="1">
        <v>84</v>
      </c>
      <c r="M16" s="3">
        <f t="shared" si="3"/>
        <v>2847.4576271186438</v>
      </c>
      <c r="N16" s="1">
        <v>3684</v>
      </c>
      <c r="O16" s="1">
        <v>301</v>
      </c>
      <c r="P16" s="3">
        <f t="shared" si="4"/>
        <v>8170.4668838219322</v>
      </c>
      <c r="Q16" s="1">
        <f t="shared" si="5"/>
        <v>13118</v>
      </c>
      <c r="R16" s="1">
        <f t="shared" si="5"/>
        <v>826</v>
      </c>
      <c r="S16" s="3">
        <f t="shared" si="6"/>
        <v>6296.6915688367126</v>
      </c>
    </row>
    <row r="17" spans="1:19" x14ac:dyDescent="0.3">
      <c r="A17" s="1" t="s">
        <v>7</v>
      </c>
      <c r="B17" s="1">
        <v>813</v>
      </c>
      <c r="C17" s="1">
        <v>144</v>
      </c>
      <c r="D17" s="3">
        <f t="shared" si="0"/>
        <v>17712.177121771216</v>
      </c>
      <c r="E17" s="1">
        <f>764+751+687+626</f>
        <v>2828</v>
      </c>
      <c r="F17" s="1">
        <v>59</v>
      </c>
      <c r="G17" s="3">
        <f t="shared" si="1"/>
        <v>2086.2800565770863</v>
      </c>
      <c r="H17" s="1">
        <v>3384</v>
      </c>
      <c r="I17" s="1">
        <v>20</v>
      </c>
      <c r="J17" s="3">
        <f t="shared" si="2"/>
        <v>591.01654846335691</v>
      </c>
      <c r="K17" s="1">
        <v>3399</v>
      </c>
      <c r="L17" s="1">
        <v>33</v>
      </c>
      <c r="M17" s="3">
        <f t="shared" si="3"/>
        <v>970.87378640776694</v>
      </c>
      <c r="N17" s="1">
        <v>3231</v>
      </c>
      <c r="O17" s="1">
        <v>177</v>
      </c>
      <c r="P17" s="3">
        <f t="shared" si="4"/>
        <v>5478.1801299907156</v>
      </c>
      <c r="Q17" s="1">
        <f t="shared" si="5"/>
        <v>13655</v>
      </c>
      <c r="R17" s="1">
        <f t="shared" si="5"/>
        <v>433</v>
      </c>
      <c r="S17" s="3">
        <f t="shared" si="6"/>
        <v>3170.9996338337605</v>
      </c>
    </row>
    <row r="18" spans="1:19" x14ac:dyDescent="0.3">
      <c r="A18" s="1" t="s">
        <v>8</v>
      </c>
      <c r="B18" s="1">
        <v>382827</v>
      </c>
      <c r="C18" s="1">
        <v>64651</v>
      </c>
      <c r="D18" s="3">
        <f t="shared" si="0"/>
        <v>16887.784821864709</v>
      </c>
      <c r="E18" s="1">
        <f>383799+381270+372266+365710</f>
        <v>1503045</v>
      </c>
      <c r="F18" s="1">
        <v>61142</v>
      </c>
      <c r="G18" s="3">
        <f t="shared" si="1"/>
        <v>4067.8755459750041</v>
      </c>
      <c r="H18" s="1">
        <v>1803619</v>
      </c>
      <c r="I18" s="1">
        <v>33281</v>
      </c>
      <c r="J18" s="3">
        <f t="shared" si="2"/>
        <v>1845.2344979732416</v>
      </c>
      <c r="K18" s="1">
        <v>1936053</v>
      </c>
      <c r="L18" s="1">
        <v>35786</v>
      </c>
      <c r="M18" s="3">
        <f t="shared" si="3"/>
        <v>1848.3998113688006</v>
      </c>
      <c r="N18" s="1">
        <v>2227635</v>
      </c>
      <c r="O18" s="1">
        <v>78957</v>
      </c>
      <c r="P18" s="3">
        <f t="shared" si="4"/>
        <v>3544.431650607034</v>
      </c>
      <c r="Q18" s="1">
        <f t="shared" si="5"/>
        <v>7853179</v>
      </c>
      <c r="R18" s="1">
        <f t="shared" si="5"/>
        <v>273817</v>
      </c>
      <c r="S18" s="3">
        <f t="shared" si="6"/>
        <v>3486.7026461513224</v>
      </c>
    </row>
    <row r="21" spans="1:19" x14ac:dyDescent="0.3">
      <c r="A21" t="s">
        <v>25</v>
      </c>
    </row>
    <row r="22" spans="1:19" x14ac:dyDescent="0.3">
      <c r="A22" t="s">
        <v>26</v>
      </c>
    </row>
    <row r="24" spans="1:19" x14ac:dyDescent="0.3">
      <c r="A24" t="s">
        <v>27</v>
      </c>
    </row>
  </sheetData>
  <mergeCells count="6">
    <mergeCell ref="Q3:S3"/>
    <mergeCell ref="B3:D3"/>
    <mergeCell ref="E3:G3"/>
    <mergeCell ref="H3:J3"/>
    <mergeCell ref="K3:M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3.1.3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Phillips</dc:creator>
  <cp:lastModifiedBy>Meghan Marcotte</cp:lastModifiedBy>
  <dcterms:created xsi:type="dcterms:W3CDTF">2012-10-23T17:01:01Z</dcterms:created>
  <dcterms:modified xsi:type="dcterms:W3CDTF">2013-07-24T21:07:37Z</dcterms:modified>
</cp:coreProperties>
</file>