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40" windowWidth="18276" windowHeight="6624"/>
  </bookViews>
  <sheets>
    <sheet name="3.2.6" sheetId="1" r:id="rId1"/>
  </sheets>
  <calcPr calcId="145621"/>
</workbook>
</file>

<file path=xl/calcChain.xml><?xml version="1.0" encoding="utf-8"?>
<calcChain xmlns="http://schemas.openxmlformats.org/spreadsheetml/2006/main">
  <c r="R18" i="1" l="1"/>
  <c r="P18" i="1"/>
  <c r="M18" i="1"/>
  <c r="J18" i="1"/>
  <c r="E18" i="1"/>
  <c r="Q18" i="1" s="1"/>
  <c r="D18" i="1"/>
  <c r="R17" i="1"/>
  <c r="Q17" i="1"/>
  <c r="S17" i="1" s="1"/>
  <c r="P17" i="1"/>
  <c r="M17" i="1"/>
  <c r="J17" i="1"/>
  <c r="G17" i="1"/>
  <c r="E17" i="1"/>
  <c r="D17" i="1"/>
  <c r="R16" i="1"/>
  <c r="P16" i="1"/>
  <c r="M16" i="1"/>
  <c r="E16" i="1"/>
  <c r="Q16" i="1" s="1"/>
  <c r="D16" i="1"/>
  <c r="R15" i="1"/>
  <c r="Q15" i="1"/>
  <c r="S15" i="1" s="1"/>
  <c r="P15" i="1"/>
  <c r="J15" i="1"/>
  <c r="E15" i="1"/>
  <c r="D15" i="1"/>
  <c r="R14" i="1"/>
  <c r="P14" i="1"/>
  <c r="M14" i="1"/>
  <c r="J14" i="1"/>
  <c r="E14" i="1"/>
  <c r="Q14" i="1" s="1"/>
  <c r="D14" i="1"/>
  <c r="R13" i="1"/>
  <c r="Q13" i="1"/>
  <c r="S13" i="1" s="1"/>
  <c r="P13" i="1"/>
  <c r="M13" i="1"/>
  <c r="J13" i="1"/>
  <c r="G13" i="1"/>
  <c r="E13" i="1"/>
  <c r="D13" i="1"/>
  <c r="R12" i="1"/>
  <c r="P12" i="1"/>
  <c r="M12" i="1"/>
  <c r="J12" i="1"/>
  <c r="E12" i="1"/>
  <c r="Q12" i="1" s="1"/>
  <c r="D12" i="1"/>
  <c r="S11" i="1"/>
  <c r="R11" i="1"/>
  <c r="Q11" i="1"/>
  <c r="P11" i="1"/>
  <c r="M11" i="1"/>
  <c r="J11" i="1"/>
  <c r="G11" i="1"/>
  <c r="E11" i="1"/>
  <c r="D11" i="1"/>
  <c r="R10" i="1"/>
  <c r="P10" i="1"/>
  <c r="M10" i="1"/>
  <c r="J10" i="1"/>
  <c r="E10" i="1"/>
  <c r="Q10" i="1" s="1"/>
  <c r="D10" i="1"/>
  <c r="R9" i="1"/>
  <c r="Q9" i="1"/>
  <c r="S9" i="1" s="1"/>
  <c r="P9" i="1"/>
  <c r="M9" i="1"/>
  <c r="J9" i="1"/>
  <c r="G9" i="1"/>
  <c r="E9" i="1"/>
  <c r="D9" i="1"/>
  <c r="R8" i="1"/>
  <c r="P8" i="1"/>
  <c r="M8" i="1"/>
  <c r="J8" i="1"/>
  <c r="E8" i="1"/>
  <c r="Q8" i="1" s="1"/>
  <c r="D8" i="1"/>
  <c r="S7" i="1"/>
  <c r="R7" i="1"/>
  <c r="Q7" i="1"/>
  <c r="P7" i="1"/>
  <c r="M7" i="1"/>
  <c r="J7" i="1"/>
  <c r="G7" i="1"/>
  <c r="E7" i="1"/>
  <c r="D7" i="1"/>
  <c r="R6" i="1"/>
  <c r="P6" i="1"/>
  <c r="M6" i="1"/>
  <c r="J6" i="1"/>
  <c r="E6" i="1"/>
  <c r="Q6" i="1" s="1"/>
  <c r="D6" i="1"/>
  <c r="R5" i="1"/>
  <c r="Q5" i="1"/>
  <c r="S5" i="1" s="1"/>
  <c r="P5" i="1"/>
  <c r="M5" i="1"/>
  <c r="J5" i="1"/>
  <c r="G5" i="1"/>
  <c r="E5" i="1"/>
  <c r="D5" i="1"/>
  <c r="S14" i="1" l="1"/>
  <c r="S8" i="1"/>
  <c r="S18" i="1"/>
  <c r="S6" i="1"/>
  <c r="S12" i="1"/>
  <c r="S10" i="1"/>
  <c r="S16" i="1"/>
  <c r="G6" i="1"/>
  <c r="G10" i="1"/>
  <c r="G14" i="1"/>
  <c r="G18" i="1"/>
  <c r="G8" i="1"/>
  <c r="G12" i="1"/>
</calcChain>
</file>

<file path=xl/sharedStrings.xml><?xml version="1.0" encoding="utf-8"?>
<sst xmlns="http://schemas.openxmlformats.org/spreadsheetml/2006/main" count="40" uniqueCount="25">
  <si>
    <t>Death rates for all causes, children 0 to 19 years, for Canada, the provinces and territories, 2010/2011</t>
  </si>
  <si>
    <t>Under 1 years</t>
  </si>
  <si>
    <t>1 to 4 years</t>
  </si>
  <si>
    <t>5 to 9 years</t>
  </si>
  <si>
    <t>10 to 14 years</t>
  </si>
  <si>
    <t>15 to 19 years</t>
  </si>
  <si>
    <t>0 to 19 years</t>
  </si>
  <si>
    <t>Pop.</t>
  </si>
  <si>
    <t>Deaths</t>
  </si>
  <si>
    <t>Rate</t>
  </si>
  <si>
    <t xml:space="preserve">Newfoundland </t>
  </si>
  <si>
    <t>Prince Edward Island</t>
  </si>
  <si>
    <t>Nova Scotia</t>
  </si>
  <si>
    <t>New Brunswick</t>
  </si>
  <si>
    <t>Quebec</t>
  </si>
  <si>
    <t>Ontario</t>
  </si>
  <si>
    <t>Manitoba</t>
  </si>
  <si>
    <t xml:space="preserve">Saskatchewan </t>
  </si>
  <si>
    <t>Alberta</t>
  </si>
  <si>
    <t>British Columbia</t>
  </si>
  <si>
    <t>Yukon</t>
  </si>
  <si>
    <t>Northwest Territories</t>
  </si>
  <si>
    <t>Nunavut</t>
  </si>
  <si>
    <t>Canada</t>
  </si>
  <si>
    <t>Statistics Canada, CANSIM Table no. 102-0504 and 051-0001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</si>
</sst>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A20" sqref="A20"/>
    </sheetView>
  </sheetViews>
  <sheetFormatPr defaultRowHeight="14.4" x14ac:dyDescent="0.3"/>
  <cols>
    <col min="1" max="1" width="19.88671875" customWidth="1"/>
    <col min="2" max="2" width="11.5546875" customWidth="1"/>
    <col min="3" max="3" width="24.6640625" customWidth="1"/>
    <col min="4" max="4" width="33.109375" customWidth="1"/>
    <col min="5" max="5" width="24.88671875" customWidth="1"/>
    <col min="6" max="19" width="11.5546875" customWidth="1"/>
  </cols>
  <sheetData>
    <row r="1" spans="1:19" x14ac:dyDescent="0.3">
      <c r="A1" t="s">
        <v>0</v>
      </c>
    </row>
    <row r="3" spans="1:19" x14ac:dyDescent="0.3">
      <c r="A3" s="1">
        <v>2009</v>
      </c>
      <c r="B3" s="2" t="s">
        <v>1</v>
      </c>
      <c r="C3" s="2"/>
      <c r="D3" s="2"/>
      <c r="E3" s="2" t="s">
        <v>2</v>
      </c>
      <c r="F3" s="2"/>
      <c r="G3" s="2"/>
      <c r="H3" s="2" t="s">
        <v>3</v>
      </c>
      <c r="I3" s="2"/>
      <c r="J3" s="2"/>
      <c r="K3" s="2" t="s">
        <v>4</v>
      </c>
      <c r="L3" s="2"/>
      <c r="M3" s="2"/>
      <c r="N3" s="2" t="s">
        <v>5</v>
      </c>
      <c r="O3" s="2"/>
      <c r="P3" s="2"/>
      <c r="Q3" s="2" t="s">
        <v>6</v>
      </c>
      <c r="R3" s="2"/>
      <c r="S3" s="2"/>
    </row>
    <row r="4" spans="1:19" x14ac:dyDescent="0.3">
      <c r="A4" s="1"/>
      <c r="B4" s="3" t="s">
        <v>7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8</v>
      </c>
      <c r="J4" s="3" t="s">
        <v>9</v>
      </c>
      <c r="K4" s="3" t="s">
        <v>7</v>
      </c>
      <c r="L4" s="3" t="s">
        <v>8</v>
      </c>
      <c r="M4" s="3" t="s">
        <v>9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8</v>
      </c>
      <c r="S4" s="3" t="s">
        <v>9</v>
      </c>
    </row>
    <row r="5" spans="1:19" x14ac:dyDescent="0.3">
      <c r="A5" s="1" t="s">
        <v>10</v>
      </c>
      <c r="B5" s="1">
        <v>4907</v>
      </c>
      <c r="C5" s="1">
        <v>31</v>
      </c>
      <c r="D5" s="4">
        <f t="shared" ref="D5:D18" si="0">C5/B5*100000</f>
        <v>631.75056042388428</v>
      </c>
      <c r="E5" s="1">
        <f>4809+4713+4650+4606</f>
        <v>18778</v>
      </c>
      <c r="F5" s="1">
        <v>4</v>
      </c>
      <c r="G5" s="4">
        <f t="shared" ref="G5:G14" si="1">F5/E5*100000</f>
        <v>21.301523058898709</v>
      </c>
      <c r="H5" s="1">
        <v>24909</v>
      </c>
      <c r="I5" s="1">
        <v>3</v>
      </c>
      <c r="J5" s="4">
        <f t="shared" ref="J5:J15" si="2">I5/H5*100000</f>
        <v>12.043839576056847</v>
      </c>
      <c r="K5" s="1">
        <v>27569</v>
      </c>
      <c r="L5" s="1">
        <v>2</v>
      </c>
      <c r="M5" s="4">
        <f t="shared" ref="M5:M14" si="3">L5/K5*100000</f>
        <v>7.2545250099749721</v>
      </c>
      <c r="N5" s="1">
        <v>31975</v>
      </c>
      <c r="O5" s="1">
        <v>16</v>
      </c>
      <c r="P5" s="4">
        <f t="shared" ref="P5:P18" si="4">O5/N5*100000</f>
        <v>50.039093041438626</v>
      </c>
      <c r="Q5" s="1">
        <f t="shared" ref="Q5:R18" si="5">N5+K5+H5+E5+B5</f>
        <v>108138</v>
      </c>
      <c r="R5" s="1">
        <f t="shared" si="5"/>
        <v>56</v>
      </c>
      <c r="S5" s="4">
        <f t="shared" ref="S5:S18" si="6">R5/Q5*100000</f>
        <v>51.785681259131849</v>
      </c>
    </row>
    <row r="6" spans="1:19" x14ac:dyDescent="0.3">
      <c r="A6" s="1" t="s">
        <v>11</v>
      </c>
      <c r="B6" s="1">
        <v>1479</v>
      </c>
      <c r="C6" s="1">
        <v>5</v>
      </c>
      <c r="D6" s="4">
        <f t="shared" si="0"/>
        <v>338.0662609871535</v>
      </c>
      <c r="E6" s="1">
        <f>1439+1434+1298+1396</f>
        <v>5567</v>
      </c>
      <c r="F6" s="1">
        <v>2</v>
      </c>
      <c r="G6" s="4">
        <f t="shared" si="1"/>
        <v>35.925992455541582</v>
      </c>
      <c r="H6" s="1">
        <v>7543</v>
      </c>
      <c r="I6" s="1">
        <v>1</v>
      </c>
      <c r="J6" s="4">
        <f t="shared" si="2"/>
        <v>13.257324671881214</v>
      </c>
      <c r="K6" s="1">
        <v>8795</v>
      </c>
      <c r="L6" s="1">
        <v>1</v>
      </c>
      <c r="M6" s="4">
        <f t="shared" si="3"/>
        <v>11.370096645821489</v>
      </c>
      <c r="N6" s="1">
        <v>10308</v>
      </c>
      <c r="O6" s="1">
        <v>1</v>
      </c>
      <c r="P6" s="4">
        <f t="shared" si="4"/>
        <v>9.7012029491656957</v>
      </c>
      <c r="Q6" s="1">
        <f t="shared" si="5"/>
        <v>33692</v>
      </c>
      <c r="R6" s="1">
        <f t="shared" si="5"/>
        <v>10</v>
      </c>
      <c r="S6" s="4">
        <f t="shared" si="6"/>
        <v>29.680636352843408</v>
      </c>
    </row>
    <row r="7" spans="1:19" x14ac:dyDescent="0.3">
      <c r="A7" s="1" t="s">
        <v>12</v>
      </c>
      <c r="B7" s="1">
        <v>9199</v>
      </c>
      <c r="C7" s="1">
        <v>31</v>
      </c>
      <c r="D7" s="4">
        <f t="shared" si="0"/>
        <v>336.9931514295032</v>
      </c>
      <c r="E7" s="1">
        <f>9232+8875+8714+8586</f>
        <v>35407</v>
      </c>
      <c r="F7" s="1">
        <v>2</v>
      </c>
      <c r="G7" s="4">
        <f t="shared" si="1"/>
        <v>5.6486005592114559</v>
      </c>
      <c r="H7" s="1">
        <v>45403</v>
      </c>
      <c r="I7" s="1">
        <v>6</v>
      </c>
      <c r="J7" s="4">
        <f t="shared" si="2"/>
        <v>13.214985793890273</v>
      </c>
      <c r="K7" s="1">
        <v>51840</v>
      </c>
      <c r="L7" s="1">
        <v>6</v>
      </c>
      <c r="M7" s="4">
        <f t="shared" si="3"/>
        <v>11.574074074074074</v>
      </c>
      <c r="N7" s="1">
        <v>61288</v>
      </c>
      <c r="O7" s="1">
        <v>25</v>
      </c>
      <c r="P7" s="4">
        <f t="shared" si="4"/>
        <v>40.791019449158071</v>
      </c>
      <c r="Q7" s="1">
        <f t="shared" si="5"/>
        <v>203137</v>
      </c>
      <c r="R7" s="1">
        <f t="shared" si="5"/>
        <v>70</v>
      </c>
      <c r="S7" s="4">
        <f t="shared" si="6"/>
        <v>34.459502700148178</v>
      </c>
    </row>
    <row r="8" spans="1:19" x14ac:dyDescent="0.3">
      <c r="A8" s="1" t="s">
        <v>13</v>
      </c>
      <c r="B8" s="1">
        <v>7393</v>
      </c>
      <c r="C8" s="1">
        <v>43</v>
      </c>
      <c r="D8" s="4">
        <f t="shared" si="0"/>
        <v>581.63127282564596</v>
      </c>
      <c r="E8" s="1">
        <f>7349+7257+6985+6979</f>
        <v>28570</v>
      </c>
      <c r="F8" s="1">
        <v>7</v>
      </c>
      <c r="G8" s="4">
        <f t="shared" si="1"/>
        <v>24.501225061253063</v>
      </c>
      <c r="H8" s="1">
        <v>37311</v>
      </c>
      <c r="I8" s="1">
        <v>5</v>
      </c>
      <c r="J8" s="4">
        <f t="shared" si="2"/>
        <v>13.400873736967652</v>
      </c>
      <c r="K8" s="1">
        <v>41623</v>
      </c>
      <c r="L8" s="1">
        <v>10</v>
      </c>
      <c r="M8" s="4">
        <f t="shared" si="3"/>
        <v>24.025178386949523</v>
      </c>
      <c r="N8" s="1">
        <v>48156</v>
      </c>
      <c r="O8" s="1">
        <v>26</v>
      </c>
      <c r="P8" s="4">
        <f t="shared" si="4"/>
        <v>53.991195282000163</v>
      </c>
      <c r="Q8" s="1">
        <f t="shared" si="5"/>
        <v>163053</v>
      </c>
      <c r="R8" s="1">
        <f t="shared" si="5"/>
        <v>91</v>
      </c>
      <c r="S8" s="4">
        <f t="shared" si="6"/>
        <v>55.810074025010273</v>
      </c>
    </row>
    <row r="9" spans="1:19" x14ac:dyDescent="0.3">
      <c r="A9" s="1" t="s">
        <v>14</v>
      </c>
      <c r="B9" s="1">
        <v>88366</v>
      </c>
      <c r="C9" s="1">
        <v>389</v>
      </c>
      <c r="D9" s="4">
        <f t="shared" si="0"/>
        <v>440.21456216191751</v>
      </c>
      <c r="E9" s="1">
        <f>86326+84565+80078+76901</f>
        <v>327870</v>
      </c>
      <c r="F9" s="1">
        <v>40</v>
      </c>
      <c r="G9" s="4">
        <f t="shared" si="1"/>
        <v>12.19995730014945</v>
      </c>
      <c r="H9" s="1">
        <v>385735</v>
      </c>
      <c r="I9" s="1">
        <v>33</v>
      </c>
      <c r="J9" s="4">
        <f t="shared" si="2"/>
        <v>8.5550961152086273</v>
      </c>
      <c r="K9" s="1">
        <v>432050</v>
      </c>
      <c r="L9" s="1">
        <v>38</v>
      </c>
      <c r="M9" s="4">
        <f t="shared" si="3"/>
        <v>8.7952783242680237</v>
      </c>
      <c r="N9" s="1">
        <v>505413</v>
      </c>
      <c r="O9" s="1">
        <v>162</v>
      </c>
      <c r="P9" s="4">
        <f t="shared" si="4"/>
        <v>32.05299428388269</v>
      </c>
      <c r="Q9" s="1">
        <f t="shared" si="5"/>
        <v>1739434</v>
      </c>
      <c r="R9" s="1">
        <f t="shared" si="5"/>
        <v>662</v>
      </c>
      <c r="S9" s="4">
        <f t="shared" si="6"/>
        <v>38.058356913800694</v>
      </c>
    </row>
    <row r="10" spans="1:19" x14ac:dyDescent="0.3">
      <c r="A10" s="1" t="s">
        <v>15</v>
      </c>
      <c r="B10" s="1">
        <v>141158</v>
      </c>
      <c r="C10" s="1">
        <v>705</v>
      </c>
      <c r="D10" s="4">
        <f t="shared" si="0"/>
        <v>499.44034344493406</v>
      </c>
      <c r="E10" s="1">
        <f>142015+140119+142833+142816</f>
        <v>567783</v>
      </c>
      <c r="F10" s="1">
        <v>96</v>
      </c>
      <c r="G10" s="4">
        <f t="shared" si="1"/>
        <v>16.907867970685984</v>
      </c>
      <c r="H10" s="1">
        <v>720005</v>
      </c>
      <c r="I10" s="1">
        <v>66</v>
      </c>
      <c r="J10" s="4">
        <f t="shared" si="2"/>
        <v>9.1666030097013227</v>
      </c>
      <c r="K10" s="1">
        <v>787664</v>
      </c>
      <c r="L10" s="1">
        <v>89</v>
      </c>
      <c r="M10" s="4">
        <f t="shared" si="3"/>
        <v>11.299234191228747</v>
      </c>
      <c r="N10" s="1">
        <v>885579</v>
      </c>
      <c r="O10" s="1">
        <v>291</v>
      </c>
      <c r="P10" s="4">
        <f t="shared" si="4"/>
        <v>32.859857787955676</v>
      </c>
      <c r="Q10" s="1">
        <f t="shared" si="5"/>
        <v>3102189</v>
      </c>
      <c r="R10" s="1">
        <f t="shared" si="5"/>
        <v>1247</v>
      </c>
      <c r="S10" s="4">
        <f t="shared" si="6"/>
        <v>40.197421884997979</v>
      </c>
    </row>
    <row r="11" spans="1:19" x14ac:dyDescent="0.3">
      <c r="A11" s="1" t="s">
        <v>16</v>
      </c>
      <c r="B11" s="1">
        <v>15528</v>
      </c>
      <c r="C11" s="1">
        <v>100</v>
      </c>
      <c r="D11" s="4">
        <f t="shared" si="0"/>
        <v>643.99793920659454</v>
      </c>
      <c r="E11" s="1">
        <f>15458+15059+14617+14473</f>
        <v>59607</v>
      </c>
      <c r="F11" s="1">
        <v>15</v>
      </c>
      <c r="G11" s="4">
        <f t="shared" si="1"/>
        <v>25.164829634103377</v>
      </c>
      <c r="H11" s="1">
        <v>74373</v>
      </c>
      <c r="I11" s="1">
        <v>12</v>
      </c>
      <c r="J11" s="4">
        <f t="shared" si="2"/>
        <v>16.134887660844662</v>
      </c>
      <c r="K11" s="1">
        <v>80819</v>
      </c>
      <c r="L11" s="1">
        <v>15</v>
      </c>
      <c r="M11" s="4">
        <f t="shared" si="3"/>
        <v>18.559992081070046</v>
      </c>
      <c r="N11" s="1">
        <v>89506</v>
      </c>
      <c r="O11" s="1">
        <v>75</v>
      </c>
      <c r="P11" s="4">
        <f t="shared" si="4"/>
        <v>83.793265255960492</v>
      </c>
      <c r="Q11" s="1">
        <f t="shared" si="5"/>
        <v>319833</v>
      </c>
      <c r="R11" s="1">
        <f t="shared" si="5"/>
        <v>217</v>
      </c>
      <c r="S11" s="4">
        <f t="shared" si="6"/>
        <v>67.847908127053813</v>
      </c>
    </row>
    <row r="12" spans="1:19" x14ac:dyDescent="0.3">
      <c r="A12" s="1" t="s">
        <v>17</v>
      </c>
      <c r="B12" s="1">
        <v>13930</v>
      </c>
      <c r="C12" s="1">
        <v>96</v>
      </c>
      <c r="D12" s="4">
        <f t="shared" si="0"/>
        <v>689.16008614501072</v>
      </c>
      <c r="E12" s="1">
        <f>13859+12991+12765+12254</f>
        <v>51869</v>
      </c>
      <c r="F12" s="1">
        <v>16</v>
      </c>
      <c r="G12" s="4">
        <f t="shared" si="1"/>
        <v>30.846941332973451</v>
      </c>
      <c r="H12" s="1">
        <v>62307</v>
      </c>
      <c r="I12" s="1">
        <v>8</v>
      </c>
      <c r="J12" s="4">
        <f t="shared" si="2"/>
        <v>12.839648835604345</v>
      </c>
      <c r="K12" s="1">
        <v>66818</v>
      </c>
      <c r="L12" s="1">
        <v>15</v>
      </c>
      <c r="M12" s="4">
        <f t="shared" si="3"/>
        <v>22.449040677661706</v>
      </c>
      <c r="N12" s="1">
        <v>75779</v>
      </c>
      <c r="O12" s="1">
        <v>59</v>
      </c>
      <c r="P12" s="4">
        <f t="shared" si="4"/>
        <v>77.85798176275749</v>
      </c>
      <c r="Q12" s="1">
        <f t="shared" si="5"/>
        <v>270703</v>
      </c>
      <c r="R12" s="1">
        <f t="shared" si="5"/>
        <v>194</v>
      </c>
      <c r="S12" s="4">
        <f t="shared" si="6"/>
        <v>71.665256757405729</v>
      </c>
    </row>
    <row r="13" spans="1:19" x14ac:dyDescent="0.3">
      <c r="A13" s="1" t="s">
        <v>18</v>
      </c>
      <c r="B13" s="1">
        <v>51451</v>
      </c>
      <c r="C13" s="1">
        <v>284</v>
      </c>
      <c r="D13" s="4">
        <f t="shared" si="0"/>
        <v>551.98149695827101</v>
      </c>
      <c r="E13" s="1">
        <f>49797+47840+44865+43669</f>
        <v>186171</v>
      </c>
      <c r="F13" s="1">
        <v>40</v>
      </c>
      <c r="G13" s="4">
        <f t="shared" si="1"/>
        <v>21.485623432220915</v>
      </c>
      <c r="H13" s="1">
        <v>212477</v>
      </c>
      <c r="I13" s="1">
        <v>25</v>
      </c>
      <c r="J13" s="4">
        <f t="shared" si="2"/>
        <v>11.76597937659135</v>
      </c>
      <c r="K13" s="1">
        <v>221134</v>
      </c>
      <c r="L13" s="1">
        <v>28</v>
      </c>
      <c r="M13" s="4">
        <f t="shared" si="3"/>
        <v>12.662005842611267</v>
      </c>
      <c r="N13" s="1">
        <v>246899</v>
      </c>
      <c r="O13" s="1">
        <v>118</v>
      </c>
      <c r="P13" s="4">
        <f t="shared" si="4"/>
        <v>47.792822166148909</v>
      </c>
      <c r="Q13" s="1">
        <f t="shared" si="5"/>
        <v>918132</v>
      </c>
      <c r="R13" s="1">
        <f t="shared" si="5"/>
        <v>495</v>
      </c>
      <c r="S13" s="4">
        <f t="shared" si="6"/>
        <v>53.913816313994069</v>
      </c>
    </row>
    <row r="14" spans="1:19" x14ac:dyDescent="0.3">
      <c r="A14" s="1" t="s">
        <v>19</v>
      </c>
      <c r="B14" s="1">
        <v>44672</v>
      </c>
      <c r="C14" s="1">
        <v>161</v>
      </c>
      <c r="D14" s="4">
        <f t="shared" si="0"/>
        <v>360.40472779369628</v>
      </c>
      <c r="E14" s="1">
        <f>44919+43853+43385+42977</f>
        <v>175134</v>
      </c>
      <c r="F14" s="1">
        <v>25</v>
      </c>
      <c r="G14" s="4">
        <f t="shared" si="1"/>
        <v>14.274783879772061</v>
      </c>
      <c r="H14" s="1">
        <v>220130</v>
      </c>
      <c r="I14" s="1">
        <v>20</v>
      </c>
      <c r="J14" s="4">
        <f t="shared" si="2"/>
        <v>9.0855403625130595</v>
      </c>
      <c r="K14" s="1">
        <v>246610</v>
      </c>
      <c r="L14" s="1">
        <v>21</v>
      </c>
      <c r="M14" s="4">
        <f t="shared" si="3"/>
        <v>8.5154697700823156</v>
      </c>
      <c r="N14" s="1">
        <v>286632</v>
      </c>
      <c r="O14" s="1">
        <v>98</v>
      </c>
      <c r="P14" s="4">
        <f t="shared" si="4"/>
        <v>34.190181138184151</v>
      </c>
      <c r="Q14" s="1">
        <f t="shared" si="5"/>
        <v>973178</v>
      </c>
      <c r="R14" s="1">
        <f t="shared" si="5"/>
        <v>325</v>
      </c>
      <c r="S14" s="4">
        <f t="shared" si="6"/>
        <v>33.395740553115665</v>
      </c>
    </row>
    <row r="15" spans="1:19" x14ac:dyDescent="0.3">
      <c r="A15" s="1" t="s">
        <v>20</v>
      </c>
      <c r="B15" s="1">
        <v>379</v>
      </c>
      <c r="C15" s="1">
        <v>3</v>
      </c>
      <c r="D15" s="4">
        <f t="shared" si="0"/>
        <v>791.55672823219004</v>
      </c>
      <c r="E15" s="1">
        <f>358+381+379+383</f>
        <v>1501</v>
      </c>
      <c r="F15" s="1">
        <v>0</v>
      </c>
      <c r="G15" s="4">
        <v>0</v>
      </c>
      <c r="H15" s="1">
        <v>1953</v>
      </c>
      <c r="I15" s="1">
        <v>1</v>
      </c>
      <c r="J15" s="4">
        <f t="shared" si="2"/>
        <v>51.203277009728623</v>
      </c>
      <c r="K15" s="1">
        <v>2019</v>
      </c>
      <c r="L15" s="1">
        <v>0</v>
      </c>
      <c r="M15" s="4">
        <v>0</v>
      </c>
      <c r="N15" s="1">
        <v>2297</v>
      </c>
      <c r="O15" s="1">
        <v>1</v>
      </c>
      <c r="P15" s="4">
        <f t="shared" si="4"/>
        <v>43.535045711797999</v>
      </c>
      <c r="Q15" s="1">
        <f t="shared" si="5"/>
        <v>8149</v>
      </c>
      <c r="R15" s="1">
        <f t="shared" si="5"/>
        <v>5</v>
      </c>
      <c r="S15" s="4">
        <f t="shared" si="6"/>
        <v>61.357221744999386</v>
      </c>
    </row>
    <row r="16" spans="1:19" x14ac:dyDescent="0.3">
      <c r="A16" s="1" t="s">
        <v>21</v>
      </c>
      <c r="B16" s="1">
        <v>707</v>
      </c>
      <c r="C16" s="1">
        <v>11</v>
      </c>
      <c r="D16" s="4">
        <f t="shared" si="0"/>
        <v>1555.8698727015558</v>
      </c>
      <c r="E16" s="1">
        <f>690+635+678+675</f>
        <v>2678</v>
      </c>
      <c r="F16" s="1">
        <v>0</v>
      </c>
      <c r="G16" s="4">
        <v>0</v>
      </c>
      <c r="H16" s="1">
        <v>3090</v>
      </c>
      <c r="I16" s="1">
        <v>0</v>
      </c>
      <c r="J16" s="4">
        <v>0</v>
      </c>
      <c r="K16" s="1">
        <v>3077</v>
      </c>
      <c r="L16" s="1">
        <v>2</v>
      </c>
      <c r="M16" s="4">
        <f>L16/K16*100000</f>
        <v>64.998375040623984</v>
      </c>
      <c r="N16" s="1">
        <v>3762</v>
      </c>
      <c r="O16" s="1">
        <v>3</v>
      </c>
      <c r="P16" s="4">
        <f t="shared" si="4"/>
        <v>79.744816586921857</v>
      </c>
      <c r="Q16" s="1">
        <f t="shared" si="5"/>
        <v>13314</v>
      </c>
      <c r="R16" s="1">
        <f t="shared" si="5"/>
        <v>16</v>
      </c>
      <c r="S16" s="4">
        <f t="shared" si="6"/>
        <v>120.17425266636623</v>
      </c>
    </row>
    <row r="17" spans="1:19" x14ac:dyDescent="0.3">
      <c r="A17" s="1" t="s">
        <v>22</v>
      </c>
      <c r="B17" s="1">
        <v>790</v>
      </c>
      <c r="C17" s="1">
        <v>13</v>
      </c>
      <c r="D17" s="4">
        <f t="shared" si="0"/>
        <v>1645.5696202531647</v>
      </c>
      <c r="E17" s="1">
        <f>773+702+640+689</f>
        <v>2804</v>
      </c>
      <c r="F17" s="1">
        <v>3</v>
      </c>
      <c r="G17" s="4">
        <f>F17/E17*100000</f>
        <v>106.99001426533523</v>
      </c>
      <c r="H17" s="1">
        <v>3415</v>
      </c>
      <c r="I17" s="1">
        <v>3</v>
      </c>
      <c r="J17" s="4">
        <f>I17/H17*100000</f>
        <v>87.847730600292834</v>
      </c>
      <c r="K17" s="1">
        <v>3350</v>
      </c>
      <c r="L17" s="1">
        <v>3</v>
      </c>
      <c r="M17" s="4">
        <f>L17/K17*100000</f>
        <v>89.552238805970148</v>
      </c>
      <c r="N17" s="1">
        <v>3258</v>
      </c>
      <c r="O17" s="1">
        <v>13</v>
      </c>
      <c r="P17" s="4">
        <f t="shared" si="4"/>
        <v>399.0178023327195</v>
      </c>
      <c r="Q17" s="1">
        <f t="shared" si="5"/>
        <v>13617</v>
      </c>
      <c r="R17" s="1">
        <f t="shared" si="5"/>
        <v>35</v>
      </c>
      <c r="S17" s="4">
        <f t="shared" si="6"/>
        <v>257.03165161195562</v>
      </c>
    </row>
    <row r="18" spans="1:19" x14ac:dyDescent="0.3">
      <c r="A18" s="1" t="s">
        <v>23</v>
      </c>
      <c r="B18" s="1">
        <v>379959</v>
      </c>
      <c r="C18" s="1">
        <v>1872</v>
      </c>
      <c r="D18" s="4">
        <f t="shared" si="0"/>
        <v>492.68473703741722</v>
      </c>
      <c r="E18" s="1">
        <f>377024+368424+361887+356404</f>
        <v>1463739</v>
      </c>
      <c r="F18" s="1">
        <v>250</v>
      </c>
      <c r="G18" s="4">
        <f>F18/E18*100000</f>
        <v>17.079547651596357</v>
      </c>
      <c r="H18" s="1">
        <v>1798651</v>
      </c>
      <c r="I18" s="1">
        <v>183</v>
      </c>
      <c r="J18" s="4">
        <f>I18/H18*100000</f>
        <v>10.174291733082182</v>
      </c>
      <c r="K18" s="1">
        <v>1973368</v>
      </c>
      <c r="L18" s="1">
        <v>230</v>
      </c>
      <c r="M18" s="4">
        <f>L18/K18*100000</f>
        <v>11.65520065188044</v>
      </c>
      <c r="N18" s="1">
        <v>2251152</v>
      </c>
      <c r="O18" s="1">
        <v>888</v>
      </c>
      <c r="P18" s="4">
        <f t="shared" si="4"/>
        <v>39.446470073988785</v>
      </c>
      <c r="Q18" s="1">
        <f t="shared" si="5"/>
        <v>7866869</v>
      </c>
      <c r="R18" s="1">
        <f t="shared" si="5"/>
        <v>3423</v>
      </c>
      <c r="S18" s="4">
        <f t="shared" si="6"/>
        <v>43.511592731492037</v>
      </c>
    </row>
    <row r="20" spans="1:19" x14ac:dyDescent="0.3">
      <c r="A20" t="s">
        <v>24</v>
      </c>
    </row>
  </sheetData>
  <mergeCells count="6"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Natalie Phillips</cp:lastModifiedBy>
  <dcterms:created xsi:type="dcterms:W3CDTF">2012-10-23T17:03:59Z</dcterms:created>
  <dcterms:modified xsi:type="dcterms:W3CDTF">2012-10-23T17:05:19Z</dcterms:modified>
</cp:coreProperties>
</file>